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Gneration Billing\"/>
    </mc:Choice>
  </mc:AlternateContent>
  <bookViews>
    <workbookView xWindow="-120" yWindow="-120" windowWidth="24240" windowHeight="13020"/>
  </bookViews>
  <sheets>
    <sheet name="Sheet1" sheetId="13" r:id="rId1"/>
    <sheet name="April,24" sheetId="1" r:id="rId2"/>
    <sheet name="May,24" sheetId="2" r:id="rId3"/>
    <sheet name="June, 24" sheetId="3" r:id="rId4"/>
    <sheet name="July, 24" sheetId="4" r:id="rId5"/>
    <sheet name="August, 24" sheetId="5" r:id="rId6"/>
    <sheet name="September,24" sheetId="6" r:id="rId7"/>
    <sheet name="October,24" sheetId="7" r:id="rId8"/>
    <sheet name="November, 24" sheetId="8" r:id="rId9"/>
    <sheet name="December, 24" sheetId="9" r:id="rId10"/>
    <sheet name="January,25" sheetId="10" r:id="rId11"/>
    <sheet name="February,25" sheetId="11" r:id="rId12"/>
    <sheet name="March, 25" sheetId="12" r:id="rId13"/>
  </sheets>
  <externalReferences>
    <externalReference r:id="rId14"/>
  </externalReferences>
  <calcPr calcId="162913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3" l="1"/>
  <c r="E11" i="13"/>
  <c r="E12" i="13"/>
  <c r="E13" i="13"/>
  <c r="E14" i="13"/>
  <c r="E15" i="13"/>
  <c r="E16" i="13"/>
  <c r="E17" i="13"/>
  <c r="E18" i="13"/>
  <c r="E19" i="13"/>
  <c r="E20" i="13"/>
  <c r="E21" i="13"/>
  <c r="L21" i="13" l="1"/>
  <c r="L20" i="13"/>
  <c r="L19" i="13"/>
  <c r="L18" i="13"/>
  <c r="L17" i="13"/>
  <c r="L16" i="13"/>
  <c r="L15" i="13"/>
  <c r="L14" i="13"/>
  <c r="L13" i="13"/>
  <c r="L12" i="13"/>
  <c r="L11" i="13"/>
  <c r="L10" i="13"/>
  <c r="B2" i="13" l="1"/>
  <c r="B4" i="13" s="1"/>
  <c r="J21" i="13"/>
  <c r="H21" i="13"/>
  <c r="G21" i="13"/>
  <c r="K21" i="13" s="1"/>
  <c r="J20" i="13"/>
  <c r="H20" i="13"/>
  <c r="G20" i="13"/>
  <c r="J19" i="13"/>
  <c r="H19" i="13"/>
  <c r="G19" i="13"/>
  <c r="J18" i="13"/>
  <c r="H18" i="13"/>
  <c r="G18" i="13"/>
  <c r="J17" i="13"/>
  <c r="H17" i="13"/>
  <c r="G17" i="13"/>
  <c r="J16" i="13"/>
  <c r="H16" i="13"/>
  <c r="I16" i="13" s="1"/>
  <c r="M16" i="13" s="1"/>
  <c r="G16" i="13"/>
  <c r="J15" i="13"/>
  <c r="H15" i="13"/>
  <c r="G15" i="13"/>
  <c r="J14" i="13"/>
  <c r="H14" i="13"/>
  <c r="G14" i="13"/>
  <c r="J13" i="13"/>
  <c r="H13" i="13"/>
  <c r="G13" i="13"/>
  <c r="J12" i="13"/>
  <c r="H12" i="13"/>
  <c r="G12" i="13"/>
  <c r="J11" i="13"/>
  <c r="H11" i="13"/>
  <c r="G11" i="13"/>
  <c r="J10" i="13"/>
  <c r="H10" i="13"/>
  <c r="G10" i="13"/>
  <c r="K16" i="13" l="1"/>
  <c r="N21" i="13"/>
  <c r="O21" i="13" s="1"/>
  <c r="N16" i="13"/>
  <c r="I14" i="13"/>
  <c r="M14" i="13" s="1"/>
  <c r="O16" i="13"/>
  <c r="I18" i="13"/>
  <c r="M18" i="13" s="1"/>
  <c r="K18" i="13"/>
  <c r="N18" i="13" s="1"/>
  <c r="O18" i="13" s="1"/>
  <c r="K11" i="13"/>
  <c r="N11" i="13" s="1"/>
  <c r="I11" i="13"/>
  <c r="M11" i="13" s="1"/>
  <c r="I10" i="13"/>
  <c r="M10" i="13" s="1"/>
  <c r="K10" i="13"/>
  <c r="N10" i="13" s="1"/>
  <c r="I13" i="13"/>
  <c r="M13" i="13" s="1"/>
  <c r="K13" i="13"/>
  <c r="N13" i="13" s="1"/>
  <c r="K19" i="13"/>
  <c r="N19" i="13" s="1"/>
  <c r="I19" i="13"/>
  <c r="M19" i="13" s="1"/>
  <c r="K12" i="13"/>
  <c r="N12" i="13" s="1"/>
  <c r="I12" i="13"/>
  <c r="M12" i="13" s="1"/>
  <c r="I17" i="13"/>
  <c r="M17" i="13" s="1"/>
  <c r="K17" i="13"/>
  <c r="N17" i="13" s="1"/>
  <c r="K20" i="13"/>
  <c r="N20" i="13" s="1"/>
  <c r="I20" i="13"/>
  <c r="M20" i="13" s="1"/>
  <c r="K15" i="13"/>
  <c r="N15" i="13" s="1"/>
  <c r="I15" i="13"/>
  <c r="M15" i="13" s="1"/>
  <c r="K14" i="13"/>
  <c r="N14" i="13" s="1"/>
  <c r="I21" i="13"/>
  <c r="M21" i="13" s="1"/>
  <c r="O17" i="13" l="1"/>
  <c r="O15" i="13"/>
  <c r="O10" i="13"/>
  <c r="P10" i="13" s="1"/>
  <c r="O14" i="13"/>
  <c r="O13" i="13"/>
  <c r="O20" i="13"/>
  <c r="O19" i="13"/>
  <c r="O11" i="13"/>
  <c r="O12" i="13"/>
  <c r="P14" i="13" l="1"/>
  <c r="P15" i="13"/>
  <c r="P17" i="13"/>
  <c r="P13" i="13"/>
  <c r="P18" i="13"/>
  <c r="P21" i="13"/>
  <c r="O22" i="13"/>
  <c r="P19" i="13"/>
  <c r="P11" i="13"/>
  <c r="P20" i="13"/>
  <c r="P16" i="13"/>
  <c r="P12" i="13"/>
  <c r="G12" i="12" l="1"/>
  <c r="F12" i="12"/>
  <c r="K12" i="12" s="1"/>
  <c r="F17" i="12" s="1"/>
  <c r="G12" i="11"/>
  <c r="H12" i="11" s="1"/>
  <c r="F12" i="11"/>
  <c r="G12" i="10"/>
  <c r="H12" i="10" s="1"/>
  <c r="F12" i="10"/>
  <c r="K12" i="10" s="1"/>
  <c r="F17" i="10" s="1"/>
  <c r="G12" i="9"/>
  <c r="F12" i="9"/>
  <c r="K12" i="9" s="1"/>
  <c r="F17" i="9" s="1"/>
  <c r="G12" i="8"/>
  <c r="F12" i="8"/>
  <c r="K12" i="8" s="1"/>
  <c r="F17" i="8" s="1"/>
  <c r="G12" i="7"/>
  <c r="F12" i="7"/>
  <c r="G12" i="6"/>
  <c r="F12" i="6"/>
  <c r="K12" i="6" s="1"/>
  <c r="F17" i="6" s="1"/>
  <c r="M12" i="5"/>
  <c r="L12" i="5"/>
  <c r="L13" i="5" s="1"/>
  <c r="K12" i="5"/>
  <c r="F17" i="5" s="1"/>
  <c r="G12" i="5"/>
  <c r="H12" i="5" s="1"/>
  <c r="I12" i="5" s="1"/>
  <c r="J12" i="5" s="1"/>
  <c r="F14" i="5" s="1"/>
  <c r="F12" i="5"/>
  <c r="M12" i="4"/>
  <c r="L12" i="4"/>
  <c r="L13" i="4" s="1"/>
  <c r="G12" i="4"/>
  <c r="H12" i="4" s="1"/>
  <c r="F12" i="4"/>
  <c r="G12" i="3"/>
  <c r="H12" i="3" s="1"/>
  <c r="F12" i="3"/>
  <c r="M12" i="2"/>
  <c r="L12" i="2"/>
  <c r="L13" i="2" s="1"/>
  <c r="K12" i="2"/>
  <c r="F17" i="2" s="1"/>
  <c r="G12" i="2"/>
  <c r="H12" i="2" s="1"/>
  <c r="I12" i="2" s="1"/>
  <c r="J12" i="2" s="1"/>
  <c r="F14" i="2" s="1"/>
  <c r="F12" i="2"/>
  <c r="M12" i="1"/>
  <c r="L12" i="1"/>
  <c r="L13" i="1" s="1"/>
  <c r="K12" i="1"/>
  <c r="F17" i="1" s="1"/>
  <c r="G12" i="1"/>
  <c r="H12" i="1" s="1"/>
  <c r="I12" i="1" s="1"/>
  <c r="J12" i="1" s="1"/>
  <c r="F14" i="1" s="1"/>
  <c r="F12" i="1"/>
  <c r="I12" i="12" l="1"/>
  <c r="J12" i="12" s="1"/>
  <c r="F14" i="12" s="1"/>
  <c r="H12" i="12"/>
  <c r="K12" i="11"/>
  <c r="F17" i="11" s="1"/>
  <c r="I12" i="11"/>
  <c r="J12" i="11" s="1"/>
  <c r="F14" i="11" s="1"/>
  <c r="J12" i="10"/>
  <c r="F14" i="10" s="1"/>
  <c r="I12" i="10"/>
  <c r="H12" i="9"/>
  <c r="I12" i="9" s="1"/>
  <c r="J12" i="9" s="1"/>
  <c r="F14" i="9" s="1"/>
  <c r="H12" i="8"/>
  <c r="I12" i="8" s="1"/>
  <c r="J12" i="8" s="1"/>
  <c r="F14" i="8" s="1"/>
  <c r="K12" i="7"/>
  <c r="F17" i="7" s="1"/>
  <c r="H12" i="7"/>
  <c r="I12" i="7" s="1"/>
  <c r="J12" i="7" s="1"/>
  <c r="F14" i="7" s="1"/>
  <c r="H12" i="6"/>
  <c r="I12" i="6" s="1"/>
  <c r="J12" i="6" s="1"/>
  <c r="F14" i="6" s="1"/>
  <c r="I12" i="4"/>
  <c r="J12" i="4" s="1"/>
  <c r="F14" i="4" s="1"/>
  <c r="K12" i="4"/>
  <c r="F17" i="4" s="1"/>
  <c r="I12" i="3"/>
  <c r="J12" i="3" s="1"/>
  <c r="F14" i="3" s="1"/>
  <c r="K12" i="3"/>
  <c r="F17" i="3" s="1"/>
</calcChain>
</file>

<file path=xl/sharedStrings.xml><?xml version="1.0" encoding="utf-8"?>
<sst xmlns="http://schemas.openxmlformats.org/spreadsheetml/2006/main" count="580" uniqueCount="134">
  <si>
    <t xml:space="preserve"> MEGHALAYA POWER GENERATION CORPORATION LIMITED          </t>
  </si>
  <si>
    <t>Office of the Chief Engineer (Generation)</t>
  </si>
  <si>
    <t>Lumjingshai, Short Round Road, Shillong-793 001</t>
  </si>
  <si>
    <t>Phone No- 0364 - 2591415:  FAX  No: 0364-2591174</t>
  </si>
  <si>
    <t>Email  : cegen.mepgcl@meecl.co.in</t>
  </si>
  <si>
    <t xml:space="preserve"> Revised Bill of Meghalaya Power Generation Corporation Limited (MePGCL)</t>
  </si>
  <si>
    <t>Bill No.</t>
  </si>
  <si>
    <t>2024-25/Stage I PS/1</t>
  </si>
  <si>
    <t>Bill Date</t>
  </si>
  <si>
    <t>Due Date</t>
  </si>
  <si>
    <t>Billing Month</t>
  </si>
  <si>
    <t>April - 2024</t>
  </si>
  <si>
    <t>Billing Period</t>
  </si>
  <si>
    <t>from 01.04.2024 (00:00:00) to 30.04.2024 (24:00:00)</t>
  </si>
  <si>
    <t>Sl. No.</t>
  </si>
  <si>
    <t>Power Stations</t>
  </si>
  <si>
    <t>AFC Approved* 
(Rs)</t>
  </si>
  <si>
    <t>Net Energy Sent 
Out (Kwh)</t>
  </si>
  <si>
    <t>Approved Energy
 Charge Rate*  (Rs/kWh)</t>
  </si>
  <si>
    <t>Capacity 
Charge (Rs)</t>
  </si>
  <si>
    <t>Gross Energy 
Charge  (Rs)</t>
  </si>
  <si>
    <t>Rebate 
(Rs)**</t>
  </si>
  <si>
    <t>Net Energy Charges (Rs)</t>
  </si>
  <si>
    <t>Total Current Bill Amount with rebate (Rs)</t>
  </si>
  <si>
    <t>Total Current Bill Amount without rebate (Rs)</t>
  </si>
  <si>
    <t>a</t>
  </si>
  <si>
    <t>b</t>
  </si>
  <si>
    <t>c</t>
  </si>
  <si>
    <t>d</t>
  </si>
  <si>
    <t>e *</t>
  </si>
  <si>
    <t>f= (c*0.5)/12</t>
  </si>
  <si>
    <t>g=d*e</t>
  </si>
  <si>
    <t>h=1 % of g</t>
  </si>
  <si>
    <t>i=g-h</t>
  </si>
  <si>
    <t>j=f+i</t>
  </si>
  <si>
    <t>k=f+g</t>
  </si>
  <si>
    <t>Umiam Stage - I 
Power Station</t>
  </si>
  <si>
    <t>Total Bill Amount with rebate</t>
  </si>
  <si>
    <t>(Rupees Three Crores Nine Lakhs Fifty Seven Thousand  Forty One) only.</t>
  </si>
  <si>
    <t>Total Bill Amount without rebate</t>
  </si>
  <si>
    <t>(Rupees Three Crore Ten lakhs Seventy Thousand Nine Hundred Fifty Nine) only.</t>
  </si>
  <si>
    <t>for Meghalaya Power Generation Corporation Limited (MePGCL)</t>
  </si>
  <si>
    <t>Signature</t>
  </si>
  <si>
    <t>Chief Engineer(Generation)
Office of the Chief Engineer Generation</t>
  </si>
  <si>
    <t>MePGCL, Shillong</t>
  </si>
  <si>
    <t>MSERC as per Tariff Order for FY-2024-25,  Order (Dated: 24th October 2024)</t>
  </si>
  <si>
    <t>Email  : cegen.meecl@gmail.com</t>
  </si>
  <si>
    <t>Revised Bill of Meghalaya Power Generation Corporation Limited (MePGCL)</t>
  </si>
  <si>
    <t>2024-25/Stage I PS/2</t>
  </si>
  <si>
    <t>May - 2024</t>
  </si>
  <si>
    <t>from 01.05.2024 (00:00:00) to 31.05.2024 (24:00:00)</t>
  </si>
  <si>
    <t>(Rupees Four Crore  Fifty Two Lakhs Nine thousand Three Hundred Fifteen) only.</t>
  </si>
  <si>
    <t>(Rupees Four Crore Fifty Four lakhs Sixty Seven Thousand One Hundred Ninety Six) only.</t>
  </si>
  <si>
    <t>Revised  Bill of Meghalaya Power Generation Corporation Limited (MePGCL)</t>
  </si>
  <si>
    <t>2024-25/Stage I PS/3</t>
  </si>
  <si>
    <t>June - 2024</t>
  </si>
  <si>
    <t>from 01.06.2024 (00:00:00) to 30.06.2024 (24:00:00)</t>
  </si>
  <si>
    <t>(Rupees Six Crore  Forty Six Lakhs One Thousand Three Hundred Eighty Eight) only.</t>
  </si>
  <si>
    <t>(Rupees Six Crore Fifty lakhs Fifty Five Thousand One Hundred Forty Eight) only.</t>
  </si>
  <si>
    <t>2024-25/Stage I PS/4</t>
  </si>
  <si>
    <t>July - 2024</t>
  </si>
  <si>
    <t>from 01.07.2024 (00:00:00) to 31.07.2024 (24:00:00)</t>
  </si>
  <si>
    <t>(Rupees Six Crores Nine Lakhs Fourteen Thousand Nine Hundred Fifty Nine) only.</t>
  </si>
  <si>
    <t>(Rupees Six Crores  Thirteen Lakhs Thirty One Thousand Four Hundred Eighty Two) only.</t>
  </si>
  <si>
    <t>2024-25/Stage I PS/5</t>
  </si>
  <si>
    <t>August - 2024</t>
  </si>
  <si>
    <t>from 01.08.2024 (00:00:00) to 31.08.2024 (24:00:00)</t>
  </si>
  <si>
    <t>(Rupees Four Crores Fifty Five Lakhs Nineteen Thousand Twenty Four) only.</t>
  </si>
  <si>
    <t>(Rupees Four Crores Fifty Seven Lakhs Eighty Thousand Thirty Three) only.</t>
  </si>
  <si>
    <t>2024-25/Stage I PS/6</t>
  </si>
  <si>
    <t>September- 2024</t>
  </si>
  <si>
    <t>from 01.09.2024 (00:00:00) to 30.09.2024 (24:00:00)</t>
  </si>
  <si>
    <t>(Rupees Four Crores Fifty One Lakhs Fifty Eight Thousand Two Hundred Sixteen) only.</t>
  </si>
  <si>
    <t>(Rupees Four Crore Fifty Four Lakhs Fifteen Thousand Five Hundred Eighty) only.</t>
  </si>
  <si>
    <t xml:space="preserve"> Bill of Meghalaya Power Generation Corporation Limited (MePGCL)</t>
  </si>
  <si>
    <t>2024-25/Stage I PS/7</t>
  </si>
  <si>
    <t>05.12.2024</t>
  </si>
  <si>
    <t>6.01.2025</t>
  </si>
  <si>
    <t>October- 2024</t>
  </si>
  <si>
    <t>from 01.10.2024 (00:00:00) to 31.10.2024 (24:00:00)</t>
  </si>
  <si>
    <t>(Rupees Two Crores Eighty Three Lakhs Seventy Three Thousand Two Hundred Ninety) only.</t>
  </si>
  <si>
    <t>(Rupees Two Crore  Eighty Four Lakhs Sixty One Thousand One Hundred Nine) only.</t>
  </si>
  <si>
    <t xml:space="preserve"> Approved by MSERC as per Tariff Order for FY-2024-25 ,Order (Dated: 24th October 2024) </t>
  </si>
  <si>
    <t>2024-25/Stage I PS/8</t>
  </si>
  <si>
    <t>November- 2024</t>
  </si>
  <si>
    <t>from 01.11.2024 (00:00:00) to 30.11.2024 (24:00:00)</t>
  </si>
  <si>
    <t>(Rupees Two Crores Fifty Lakhs Eighty Six Thousand Eight Hundred Eighty Six) only.</t>
  </si>
  <si>
    <t>(Rupees Two Crore  Fifty One Lakhs Forty One Thousand Five Hundred Nine) only.</t>
  </si>
  <si>
    <t>2024-25/Stage I PS/9</t>
  </si>
  <si>
    <t>20.01.2025</t>
  </si>
  <si>
    <t>28.02.2025</t>
  </si>
  <si>
    <t>December- 2024</t>
  </si>
  <si>
    <t>from 01.12.2024 (00:00:00) to 31.12.2024 (24:00:00)</t>
  </si>
  <si>
    <t>(Rupees Two Crores Thirty Nine Lakhs Seventy Five Thousand Seven Hundred Sixty Three) only.</t>
  </si>
  <si>
    <t>(Rupees Two Crore  Forty Lakhs Nineteen Thousand One Hundred Sixty Three) only.</t>
  </si>
  <si>
    <t>2024-25/Stage I PS/10</t>
  </si>
  <si>
    <t>18.02.2025</t>
  </si>
  <si>
    <t>21.03.2025</t>
  </si>
  <si>
    <t>January - 2025</t>
  </si>
  <si>
    <t>from 01.01.2025 (00:00:00) to 31.01.2025 (24:00:00)</t>
  </si>
  <si>
    <t>(Rupees Three Crores Twenty Three  Lakhs Fifty Three Thousand Six Hundred Eighty Five) only.</t>
  </si>
  <si>
    <t>(Rupees Three Crore  Twenty Four Lakhs Eighty One Thousand Seven Hundred Ten) only.</t>
  </si>
  <si>
    <t>2024-25/Stage I PS/11</t>
  </si>
  <si>
    <t>18.03.2025</t>
  </si>
  <si>
    <t>18.04.2025</t>
  </si>
  <si>
    <t>February - 2025</t>
  </si>
  <si>
    <t>from 01.02.2025 (00:00:00) to 28.02.2025 (24:00:00)</t>
  </si>
  <si>
    <t>(Rupees Three Crores Eighteen  Lakhs Seventy Three Thousand Eight Hundred Twelve) only.</t>
  </si>
  <si>
    <t>(Rupees Three Crore  Nineteen Lakhs Ninety Six Thousand Nine Hundred Ninety One) only.</t>
  </si>
  <si>
    <t>2024-25/Stage I PS/12</t>
  </si>
  <si>
    <t>11.04.2025</t>
  </si>
  <si>
    <t>11.05.2025</t>
  </si>
  <si>
    <t>March - 2025</t>
  </si>
  <si>
    <t>from 01.03.2025 (00:00:00) to 31.03.2025 (24:00:00)</t>
  </si>
  <si>
    <t>(Rupees Three Crores Fourteen Lakhs Thirty One Thousand Eight Hundred Forty Six) only.</t>
  </si>
  <si>
    <t>(Rupees Three Crore  Fifteen Lakhs Fifty Thousand Five Hundred Sixty) only.</t>
  </si>
  <si>
    <t>Approved AFC for MLHEP (2023-24) For ECR</t>
  </si>
  <si>
    <t>Actual ECR Billed for MLHEP (2023-24)</t>
  </si>
  <si>
    <t>Under Recovery</t>
  </si>
  <si>
    <t>Month</t>
  </si>
  <si>
    <t>Design Energy</t>
  </si>
  <si>
    <t>Aux Consuption</t>
  </si>
  <si>
    <t>Actual Generation in 2023-24</t>
  </si>
  <si>
    <t>AFC Approved</t>
  </si>
  <si>
    <t>AFC*0.5*10</t>
  </si>
  <si>
    <t>DE*((100-Aux)/100)</t>
  </si>
  <si>
    <t>ECR</t>
  </si>
  <si>
    <t>DE*((100-Aux)/100)-Revised</t>
  </si>
  <si>
    <t>Revised ECR</t>
  </si>
  <si>
    <t xml:space="preserve">Salebale Energy </t>
  </si>
  <si>
    <t>Energy Charges at Normal ECR</t>
  </si>
  <si>
    <t>Energy Charges at Revised ECR</t>
  </si>
  <si>
    <t>Difference</t>
  </si>
  <si>
    <t>Cumulative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</si>
</sst>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₹&quot;\ * #,##0.00_ ;_ &quot;₹&quot;\ * \-#,##0.00_ ;_ &quot;₹&quot;\ * &quot;-&quot;??_ ;_ @_ "/>
    <numFmt numFmtId="164" formatCode="0.000"/>
    <numFmt numFmtId="165" formatCode="&quot;₹&quot;\ #,##0.00"/>
    <numFmt numFmtId="166" formatCode="_(&quot;$&quot;* #,##0.00_);_(&quot;$&quot;* \(#,##0.00\);_(&quot;$&quot;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Arial"/>
      <family val="2"/>
    </font>
    <font>
      <b/>
      <i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sz val="11"/>
      <name val="Calibri"/>
      <family val="2"/>
      <scheme val="minor"/>
    </font>
    <font>
      <b/>
      <sz val="1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9"/>
      <name val="Arial"/>
      <family val="2"/>
    </font>
    <font>
      <sz val="11"/>
      <color theme="1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6" fillId="0" borderId="2" xfId="0" applyFont="1" applyBorder="1"/>
    <xf numFmtId="0" fontId="7" fillId="0" borderId="2" xfId="0" applyFont="1" applyBorder="1"/>
    <xf numFmtId="14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2" fontId="7" fillId="0" borderId="0" xfId="0" applyNumberFormat="1" applyFont="1"/>
    <xf numFmtId="2" fontId="2" fillId="0" borderId="0" xfId="0" applyNumberFormat="1" applyFont="1"/>
    <xf numFmtId="2" fontId="2" fillId="0" borderId="0" xfId="0" applyNumberFormat="1" applyFont="1" applyAlignment="1">
      <alignment horizontal="left"/>
    </xf>
    <xf numFmtId="2" fontId="8" fillId="0" borderId="0" xfId="0" applyNumberFormat="1" applyFont="1"/>
    <xf numFmtId="0" fontId="6" fillId="0" borderId="0" xfId="0" applyFont="1" applyAlignment="1">
      <alignment horizontal="right" vertical="center" wrapText="1"/>
    </xf>
    <xf numFmtId="165" fontId="6" fillId="0" borderId="0" xfId="0" applyNumberFormat="1" applyFont="1" applyAlignment="1">
      <alignment horizontal="left" vertical="center" wrapText="1"/>
    </xf>
    <xf numFmtId="1" fontId="6" fillId="0" borderId="0" xfId="0" applyNumberFormat="1" applyFont="1" applyAlignment="1">
      <alignment vertical="center" wrapText="1"/>
    </xf>
    <xf numFmtId="2" fontId="6" fillId="0" borderId="0" xfId="0" applyNumberFormat="1" applyFont="1" applyAlignment="1">
      <alignment horizontal="left"/>
    </xf>
    <xf numFmtId="2" fontId="6" fillId="0" borderId="0" xfId="0" applyNumberFormat="1" applyFont="1"/>
    <xf numFmtId="2" fontId="3" fillId="0" borderId="0" xfId="0" applyNumberFormat="1" applyFont="1"/>
    <xf numFmtId="0" fontId="6" fillId="0" borderId="0" xfId="0" applyFont="1" applyAlignment="1">
      <alignment horizontal="left" vertical="center" wrapText="1"/>
    </xf>
    <xf numFmtId="0" fontId="2" fillId="0" borderId="0" xfId="0" applyFont="1"/>
    <xf numFmtId="166" fontId="2" fillId="0" borderId="0" xfId="1" applyNumberFormat="1" applyFont="1" applyFill="1" applyBorder="1" applyAlignment="1"/>
    <xf numFmtId="166" fontId="3" fillId="0" borderId="0" xfId="1" applyNumberFormat="1" applyFont="1" applyFill="1"/>
    <xf numFmtId="0" fontId="9" fillId="0" borderId="0" xfId="0" applyFont="1"/>
    <xf numFmtId="0" fontId="10" fillId="0" borderId="0" xfId="0" applyFont="1"/>
    <xf numFmtId="0" fontId="11" fillId="0" borderId="0" xfId="0" applyFont="1"/>
    <xf numFmtId="2" fontId="12" fillId="0" borderId="0" xfId="0" applyNumberFormat="1" applyFont="1" applyAlignment="1">
      <alignment horizontal="left"/>
    </xf>
    <xf numFmtId="2" fontId="12" fillId="0" borderId="0" xfId="0" applyNumberFormat="1" applyFont="1"/>
    <xf numFmtId="2" fontId="13" fillId="0" borderId="0" xfId="0" applyNumberFormat="1" applyFont="1"/>
    <xf numFmtId="0" fontId="1" fillId="0" borderId="0" xfId="0" applyFont="1"/>
    <xf numFmtId="0" fontId="9" fillId="0" borderId="0" xfId="0" applyFont="1" applyAlignment="1">
      <alignment vertical="center"/>
    </xf>
    <xf numFmtId="0" fontId="0" fillId="0" borderId="7" xfId="0" applyBorder="1"/>
    <xf numFmtId="2" fontId="0" fillId="0" borderId="8" xfId="0" applyNumberFormat="1" applyBorder="1"/>
    <xf numFmtId="0" fontId="0" fillId="0" borderId="9" xfId="0" applyBorder="1"/>
    <xf numFmtId="2" fontId="0" fillId="0" borderId="10" xfId="0" applyNumberFormat="1" applyBorder="1"/>
    <xf numFmtId="0" fontId="0" fillId="0" borderId="11" xfId="0" applyBorder="1"/>
    <xf numFmtId="2" fontId="0" fillId="0" borderId="12" xfId="0" applyNumberFormat="1" applyBorder="1"/>
    <xf numFmtId="0" fontId="14" fillId="2" borderId="13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vertical="center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wrapText="1"/>
    </xf>
    <xf numFmtId="0" fontId="14" fillId="2" borderId="15" xfId="0" applyFont="1" applyFill="1" applyBorder="1" applyAlignment="1">
      <alignment horizontal="center" vertical="center" wrapText="1"/>
    </xf>
    <xf numFmtId="17" fontId="0" fillId="0" borderId="16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0" borderId="2" xfId="0" applyNumberFormat="1" applyBorder="1"/>
    <xf numFmtId="2" fontId="0" fillId="0" borderId="2" xfId="0" applyNumberFormat="1" applyBorder="1"/>
    <xf numFmtId="2" fontId="0" fillId="0" borderId="17" xfId="0" applyNumberFormat="1" applyBorder="1"/>
    <xf numFmtId="17" fontId="0" fillId="0" borderId="18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9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164" fontId="0" fillId="0" borderId="19" xfId="0" applyNumberFormat="1" applyBorder="1"/>
    <xf numFmtId="2" fontId="0" fillId="0" borderId="19" xfId="0" applyNumberFormat="1" applyBorder="1"/>
    <xf numFmtId="2" fontId="0" fillId="0" borderId="20" xfId="0" applyNumberFormat="1" applyBorder="1"/>
    <xf numFmtId="2" fontId="0" fillId="0" borderId="0" xfId="0" applyNumberFormat="1"/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9" fontId="5" fillId="0" borderId="0" xfId="2" applyFont="1" applyFill="1" applyAlignment="1">
      <alignment horizontal="center"/>
    </xf>
    <xf numFmtId="0" fontId="6" fillId="0" borderId="0" xfId="0" applyFont="1" applyAlignment="1">
      <alignment wrapText="1"/>
    </xf>
    <xf numFmtId="0" fontId="6" fillId="0" borderId="2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65" fontId="6" fillId="0" borderId="0" xfId="0" applyNumberFormat="1" applyFont="1" applyAlignment="1">
      <alignment horizontal="left" vertical="center" wrapText="1"/>
    </xf>
    <xf numFmtId="0" fontId="6" fillId="0" borderId="2" xfId="0" applyFont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E89CC6F7-41F3-4C2E-B7ED-C10480D865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62CCEEC3-C505-4086-AA48-B04BFB06C1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6CAF2142-0A39-491C-8F68-B3990D480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1644B859-0F62-4DF6-B6CC-75E8FBDB51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EE4514A3-C8A0-49D8-8D7C-C93501A17D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F1074400-D895-4227-9CAE-40F9066340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B2B21743-550C-4F3E-9003-CA9C545701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071D390D-7862-4DD4-8AF9-20A110D04E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856FD139-8B1C-459A-B1DE-C3E19A670B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F5D2B10D-45DF-4F74-8843-BFF7E3F705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94718A4B-8B92-4C58-BBCD-730D75843C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D5A01375-68F6-407C-B386-1C1AC7A6A9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A870A21D-B931-40A4-82CC-0D30503B9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1CA1C4DF-F5C7-4A12-BB5F-0C747FFAB0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CEA7F878-8028-40F1-BEAD-B72DD8E316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C16C29B6-BBFA-4098-9EA6-536D17712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D669B254-FE58-44C4-A49E-1E45A4F234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2622FDD4-FA14-4F98-AEEA-255CCABB4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C9A4AEF9-665D-4BB7-87D1-C217A6E705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9F215D3E-D710-4A27-9A09-AFEC29BD9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3FA55EF2-DE88-46E3-9FB9-92B0C7BF48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91DC4B4A-7608-4BED-983B-2B49E5F210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AFFF3189-1196-4911-B0E1-AC020E8F4D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257175</xdr:colOff>
      <xdr:row>0</xdr:row>
      <xdr:rowOff>57150</xdr:rowOff>
    </xdr:from>
    <xdr:to>
      <xdr:col>1</xdr:col>
      <xdr:colOff>819150</xdr:colOff>
      <xdr:row>5</xdr:row>
      <xdr:rowOff>9525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7746D9CA-9B14-4B9A-81C2-A4E725B80A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57150"/>
          <a:ext cx="11715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WIP/True%20Up%20Petition%202024-25/Generation/Working%20For%20Shortfal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2"/>
      <sheetName val="Sheet7"/>
      <sheetName val="MLHEP"/>
      <sheetName val="NUHEP"/>
      <sheetName val="Umiam Stage I"/>
      <sheetName val="Umiam Stage II"/>
      <sheetName val="Umiam Stage III"/>
      <sheetName val="Umiam Stage IV"/>
    </sheetNames>
    <sheetDataSet>
      <sheetData sheetId="0">
        <row r="6">
          <cell r="H6">
            <v>462.92039800000003</v>
          </cell>
        </row>
        <row r="8">
          <cell r="H8">
            <v>111.14897200000001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topLeftCell="B9" workbookViewId="0">
      <selection activeCell="O22" sqref="O22"/>
    </sheetView>
  </sheetViews>
  <sheetFormatPr defaultRowHeight="14.5" x14ac:dyDescent="0.35"/>
  <cols>
    <col min="1" max="1" width="37.6328125" bestFit="1" customWidth="1"/>
    <col min="3" max="3" width="12.453125" bestFit="1" customWidth="1"/>
    <col min="4" max="4" width="12.453125" customWidth="1"/>
    <col min="5" max="5" width="15" customWidth="1"/>
    <col min="6" max="6" width="12.7265625" customWidth="1"/>
    <col min="7" max="7" width="11.6328125" customWidth="1"/>
    <col min="8" max="8" width="14.36328125" customWidth="1"/>
    <col min="10" max="10" width="12.1796875" customWidth="1"/>
    <col min="15" max="15" width="10.08984375" customWidth="1"/>
    <col min="16" max="16" width="10.81640625" customWidth="1"/>
  </cols>
  <sheetData>
    <row r="1" spans="1:16" ht="15" thickBot="1" x14ac:dyDescent="0.4"/>
    <row r="2" spans="1:16" x14ac:dyDescent="0.35">
      <c r="A2" s="42" t="s">
        <v>116</v>
      </c>
      <c r="B2" s="43">
        <f>80.32/2</f>
        <v>40.159999999999997</v>
      </c>
    </row>
    <row r="3" spans="1:16" x14ac:dyDescent="0.35">
      <c r="A3" s="44" t="s">
        <v>117</v>
      </c>
      <c r="B3" s="45">
        <v>29.6</v>
      </c>
    </row>
    <row r="4" spans="1:16" ht="15" thickBot="1" x14ac:dyDescent="0.4">
      <c r="A4" s="46" t="s">
        <v>118</v>
      </c>
      <c r="B4" s="47">
        <f>B2-B3</f>
        <v>10.559999999999995</v>
      </c>
    </row>
    <row r="8" spans="1:16" ht="15" thickBot="1" x14ac:dyDescent="0.4"/>
    <row r="9" spans="1:16" ht="72.5" x14ac:dyDescent="0.35">
      <c r="B9" s="48" t="s">
        <v>119</v>
      </c>
      <c r="C9" s="49" t="s">
        <v>120</v>
      </c>
      <c r="D9" s="50" t="s">
        <v>121</v>
      </c>
      <c r="E9" s="50" t="s">
        <v>122</v>
      </c>
      <c r="F9" s="50" t="s">
        <v>123</v>
      </c>
      <c r="G9" s="51" t="s">
        <v>124</v>
      </c>
      <c r="H9" s="50" t="s">
        <v>125</v>
      </c>
      <c r="I9" s="50" t="s">
        <v>126</v>
      </c>
      <c r="J9" s="50" t="s">
        <v>127</v>
      </c>
      <c r="K9" s="50" t="s">
        <v>128</v>
      </c>
      <c r="L9" s="50" t="s">
        <v>129</v>
      </c>
      <c r="M9" s="50" t="s">
        <v>130</v>
      </c>
      <c r="N9" s="50" t="s">
        <v>131</v>
      </c>
      <c r="O9" s="50" t="s">
        <v>132</v>
      </c>
      <c r="P9" s="52" t="s">
        <v>133</v>
      </c>
    </row>
    <row r="10" spans="1:16" x14ac:dyDescent="0.35">
      <c r="B10" s="53">
        <v>45383</v>
      </c>
      <c r="C10" s="54">
        <v>116</v>
      </c>
      <c r="D10" s="55">
        <v>1.2</v>
      </c>
      <c r="E10" s="57">
        <f>'[1]Summary 2'!$H$8</f>
        <v>111.14897200000001</v>
      </c>
      <c r="F10" s="55">
        <v>47.23</v>
      </c>
      <c r="G10" s="55">
        <f t="shared" ref="G10:G21" si="0">F10*0.5*10</f>
        <v>236.14999999999998</v>
      </c>
      <c r="H10" s="55">
        <f>C10*((100-D10)/100)</f>
        <v>114.608</v>
      </c>
      <c r="I10" s="56">
        <f t="shared" ref="I10:I21" si="1">G10/H10</f>
        <v>2.0605018846851877</v>
      </c>
      <c r="J10" s="57">
        <f>E10*((100-D10)/100)</f>
        <v>109.81518433600002</v>
      </c>
      <c r="K10" s="58">
        <f t="shared" ref="K10:K21" si="2">G10/J10</f>
        <v>2.1504312124765463</v>
      </c>
      <c r="L10" s="59">
        <f>'April,24'!D12/10^6</f>
        <v>5.5273131600000003</v>
      </c>
      <c r="M10" s="59">
        <f t="shared" ref="M10:M21" si="3">I10*L10/10</f>
        <v>1.1389039183425242</v>
      </c>
      <c r="N10" s="59">
        <f t="shared" ref="N10:N21" si="4">K10*L10/10</f>
        <v>1.1886106740396372</v>
      </c>
      <c r="O10" s="59">
        <f t="shared" ref="O10:O21" si="5">N10-M10</f>
        <v>4.9706755697112914E-2</v>
      </c>
      <c r="P10" s="60">
        <f>SUM($O$10:O10)</f>
        <v>4.9706755697112914E-2</v>
      </c>
    </row>
    <row r="11" spans="1:16" x14ac:dyDescent="0.35">
      <c r="B11" s="53">
        <v>45413</v>
      </c>
      <c r="C11" s="54">
        <v>116</v>
      </c>
      <c r="D11" s="55">
        <v>1.2</v>
      </c>
      <c r="E11" s="57">
        <f>'[1]Summary 2'!$H$8</f>
        <v>111.14897200000001</v>
      </c>
      <c r="F11" s="55">
        <v>47.23</v>
      </c>
      <c r="G11" s="55">
        <f t="shared" si="0"/>
        <v>236.14999999999998</v>
      </c>
      <c r="H11" s="55">
        <f t="shared" ref="H11:H21" si="6">C11*((100-D11)/100)</f>
        <v>114.608</v>
      </c>
      <c r="I11" s="56">
        <f t="shared" si="1"/>
        <v>2.0605018846851877</v>
      </c>
      <c r="J11" s="57">
        <f t="shared" ref="J11:J21" si="7">E11*((100-D11)/100)</f>
        <v>109.81518433600002</v>
      </c>
      <c r="K11" s="58">
        <f t="shared" si="2"/>
        <v>2.1504312124765463</v>
      </c>
      <c r="L11" s="59">
        <f>'May,24'!D12/10^6</f>
        <v>12.512386660000001</v>
      </c>
      <c r="M11" s="59">
        <f t="shared" si="3"/>
        <v>2.5781796294839801</v>
      </c>
      <c r="N11" s="59">
        <f t="shared" si="4"/>
        <v>2.6907026816239168</v>
      </c>
      <c r="O11" s="59">
        <f t="shared" si="5"/>
        <v>0.11252305213993674</v>
      </c>
      <c r="P11" s="60">
        <f>SUM($O$10:O11)</f>
        <v>0.16222980783704966</v>
      </c>
    </row>
    <row r="12" spans="1:16" x14ac:dyDescent="0.35">
      <c r="B12" s="53">
        <v>45444</v>
      </c>
      <c r="C12" s="54">
        <v>116</v>
      </c>
      <c r="D12" s="55">
        <v>1.2</v>
      </c>
      <c r="E12" s="57">
        <f>'[1]Summary 2'!$H$8</f>
        <v>111.14897200000001</v>
      </c>
      <c r="F12" s="55">
        <v>47.23</v>
      </c>
      <c r="G12" s="55">
        <f t="shared" si="0"/>
        <v>236.14999999999998</v>
      </c>
      <c r="H12" s="55">
        <f t="shared" si="6"/>
        <v>114.608</v>
      </c>
      <c r="I12" s="56">
        <f t="shared" si="1"/>
        <v>2.0605018846851877</v>
      </c>
      <c r="J12" s="57">
        <f t="shared" si="7"/>
        <v>109.81518433600002</v>
      </c>
      <c r="K12" s="58">
        <f t="shared" si="2"/>
        <v>2.1504312124765463</v>
      </c>
      <c r="L12" s="59">
        <f>'June, 24'!D12/10^6</f>
        <v>22.016487850000001</v>
      </c>
      <c r="M12" s="59">
        <f t="shared" si="3"/>
        <v>4.5365014709073535</v>
      </c>
      <c r="N12" s="59">
        <f t="shared" si="4"/>
        <v>4.7344942661750649</v>
      </c>
      <c r="O12" s="59">
        <f t="shared" si="5"/>
        <v>0.19799279526771141</v>
      </c>
      <c r="P12" s="60">
        <f>SUM($O$10:O12)</f>
        <v>0.36022260310476106</v>
      </c>
    </row>
    <row r="13" spans="1:16" x14ac:dyDescent="0.35">
      <c r="B13" s="53">
        <v>45474</v>
      </c>
      <c r="C13" s="54">
        <v>116</v>
      </c>
      <c r="D13" s="55">
        <v>1.2</v>
      </c>
      <c r="E13" s="57">
        <f>'[1]Summary 2'!$H$8</f>
        <v>111.14897200000001</v>
      </c>
      <c r="F13" s="55">
        <v>47.23</v>
      </c>
      <c r="G13" s="55">
        <f t="shared" si="0"/>
        <v>236.14999999999998</v>
      </c>
      <c r="H13" s="55">
        <f t="shared" si="6"/>
        <v>114.608</v>
      </c>
      <c r="I13" s="56">
        <f t="shared" si="1"/>
        <v>2.0605018846851877</v>
      </c>
      <c r="J13" s="57">
        <f t="shared" si="7"/>
        <v>109.81518433600002</v>
      </c>
      <c r="K13" s="58">
        <f t="shared" si="2"/>
        <v>2.1504312124765463</v>
      </c>
      <c r="L13" s="59">
        <f>'July, 24'!D12/10^6</f>
        <v>20.20975996</v>
      </c>
      <c r="M13" s="59">
        <f t="shared" si="3"/>
        <v>4.1642248486615241</v>
      </c>
      <c r="N13" s="59">
        <f t="shared" si="4"/>
        <v>4.3459698614642761</v>
      </c>
      <c r="O13" s="59">
        <f t="shared" si="5"/>
        <v>0.18174501280275202</v>
      </c>
      <c r="P13" s="60">
        <f>SUM($O$10:O13)</f>
        <v>0.54196761590751308</v>
      </c>
    </row>
    <row r="14" spans="1:16" x14ac:dyDescent="0.35">
      <c r="B14" s="53">
        <v>45505</v>
      </c>
      <c r="C14" s="54">
        <v>116</v>
      </c>
      <c r="D14" s="55">
        <v>1.2</v>
      </c>
      <c r="E14" s="57">
        <f>'[1]Summary 2'!$H$8</f>
        <v>111.14897200000001</v>
      </c>
      <c r="F14" s="55">
        <v>47.23</v>
      </c>
      <c r="G14" s="55">
        <f t="shared" si="0"/>
        <v>236.14999999999998</v>
      </c>
      <c r="H14" s="55">
        <f t="shared" si="6"/>
        <v>114.608</v>
      </c>
      <c r="I14" s="56">
        <f t="shared" si="1"/>
        <v>2.0605018846851877</v>
      </c>
      <c r="J14" s="57">
        <f t="shared" si="7"/>
        <v>109.81518433600002</v>
      </c>
      <c r="K14" s="58">
        <f t="shared" si="2"/>
        <v>2.1504312124765463</v>
      </c>
      <c r="L14" s="59">
        <f>'August, 24'!D12/10^6</f>
        <v>12.66417566</v>
      </c>
      <c r="M14" s="59">
        <f t="shared" si="3"/>
        <v>2.6094557815414281</v>
      </c>
      <c r="N14" s="59">
        <f t="shared" si="4"/>
        <v>2.7233438619549766</v>
      </c>
      <c r="O14" s="59">
        <f t="shared" si="5"/>
        <v>0.11388808041354848</v>
      </c>
      <c r="P14" s="60">
        <f>SUM($O$10:O14)</f>
        <v>0.65585569632106155</v>
      </c>
    </row>
    <row r="15" spans="1:16" x14ac:dyDescent="0.35">
      <c r="B15" s="53">
        <v>45536</v>
      </c>
      <c r="C15" s="54">
        <v>116</v>
      </c>
      <c r="D15" s="55">
        <v>1.2</v>
      </c>
      <c r="E15" s="57">
        <f>'[1]Summary 2'!$H$8</f>
        <v>111.14897200000001</v>
      </c>
      <c r="F15" s="55">
        <v>47.23</v>
      </c>
      <c r="G15" s="55">
        <f t="shared" si="0"/>
        <v>236.14999999999998</v>
      </c>
      <c r="H15" s="55">
        <f t="shared" si="6"/>
        <v>114.608</v>
      </c>
      <c r="I15" s="56">
        <f t="shared" si="1"/>
        <v>2.0605018846851877</v>
      </c>
      <c r="J15" s="57">
        <f t="shared" si="7"/>
        <v>109.81518433600002</v>
      </c>
      <c r="K15" s="58">
        <f t="shared" si="2"/>
        <v>2.1504312124765463</v>
      </c>
      <c r="L15" s="59">
        <f>'September,24'!D12/10^6</f>
        <v>12.4873428</v>
      </c>
      <c r="M15" s="59">
        <f t="shared" si="3"/>
        <v>2.5730193374110009</v>
      </c>
      <c r="N15" s="59">
        <f t="shared" si="4"/>
        <v>2.6853171718014273</v>
      </c>
      <c r="O15" s="59">
        <f t="shared" si="5"/>
        <v>0.1122978343904264</v>
      </c>
      <c r="P15" s="60">
        <f>SUM($O$10:O15)</f>
        <v>0.76815353071148795</v>
      </c>
    </row>
    <row r="16" spans="1:16" x14ac:dyDescent="0.35">
      <c r="B16" s="53">
        <v>45566</v>
      </c>
      <c r="C16" s="54">
        <v>116</v>
      </c>
      <c r="D16" s="55">
        <v>1.2</v>
      </c>
      <c r="E16" s="57">
        <f>'[1]Summary 2'!$H$8</f>
        <v>111.14897200000001</v>
      </c>
      <c r="F16" s="55">
        <v>47.23</v>
      </c>
      <c r="G16" s="55">
        <f t="shared" si="0"/>
        <v>236.14999999999998</v>
      </c>
      <c r="H16" s="55">
        <f t="shared" si="6"/>
        <v>114.608</v>
      </c>
      <c r="I16" s="56">
        <f t="shared" si="1"/>
        <v>2.0605018846851877</v>
      </c>
      <c r="J16" s="57">
        <f t="shared" si="7"/>
        <v>109.81518433600002</v>
      </c>
      <c r="K16" s="58">
        <f t="shared" si="2"/>
        <v>2.1504312124765463</v>
      </c>
      <c r="L16" s="59">
        <f>'October,24'!D12/10^6</f>
        <v>4.2610104</v>
      </c>
      <c r="M16" s="59">
        <f t="shared" si="3"/>
        <v>0.87798199598631865</v>
      </c>
      <c r="N16" s="59">
        <f t="shared" si="4"/>
        <v>0.91630097608471739</v>
      </c>
      <c r="O16" s="59">
        <f t="shared" si="5"/>
        <v>3.8318980098398736E-2</v>
      </c>
      <c r="P16" s="60">
        <f>SUM($O$10:O16)</f>
        <v>0.80647251080988669</v>
      </c>
    </row>
    <row r="17" spans="2:16" x14ac:dyDescent="0.35">
      <c r="B17" s="53">
        <v>45597</v>
      </c>
      <c r="C17" s="54">
        <v>116</v>
      </c>
      <c r="D17" s="55">
        <v>1.2</v>
      </c>
      <c r="E17" s="57">
        <f>'[1]Summary 2'!$H$8</f>
        <v>111.14897200000001</v>
      </c>
      <c r="F17" s="55">
        <v>47.23</v>
      </c>
      <c r="G17" s="55">
        <f t="shared" si="0"/>
        <v>236.14999999999998</v>
      </c>
      <c r="H17" s="55">
        <f t="shared" si="6"/>
        <v>114.608</v>
      </c>
      <c r="I17" s="56">
        <f t="shared" si="1"/>
        <v>2.0605018846851877</v>
      </c>
      <c r="J17" s="57">
        <f t="shared" si="7"/>
        <v>109.81518433600002</v>
      </c>
      <c r="K17" s="58">
        <f t="shared" si="2"/>
        <v>2.1504312124765463</v>
      </c>
      <c r="L17" s="59">
        <f>'November, 24'!D12/10^6</f>
        <v>2.6503360800000002</v>
      </c>
      <c r="M17" s="59">
        <f t="shared" si="3"/>
        <v>0.54610224878891533</v>
      </c>
      <c r="N17" s="59">
        <f t="shared" si="4"/>
        <v>0.56993654299847374</v>
      </c>
      <c r="O17" s="59">
        <f t="shared" si="5"/>
        <v>2.3834294209558404E-2</v>
      </c>
      <c r="P17" s="60">
        <f>SUM($O$10:O17)</f>
        <v>0.83030680501944509</v>
      </c>
    </row>
    <row r="18" spans="2:16" x14ac:dyDescent="0.35">
      <c r="B18" s="53">
        <v>45627</v>
      </c>
      <c r="C18" s="54">
        <v>116</v>
      </c>
      <c r="D18" s="55">
        <v>1.2</v>
      </c>
      <c r="E18" s="57">
        <f>'[1]Summary 2'!$H$8</f>
        <v>111.14897200000001</v>
      </c>
      <c r="F18" s="55">
        <v>47.23</v>
      </c>
      <c r="G18" s="55">
        <f t="shared" si="0"/>
        <v>236.14999999999998</v>
      </c>
      <c r="H18" s="55">
        <f t="shared" si="6"/>
        <v>114.608</v>
      </c>
      <c r="I18" s="56">
        <f t="shared" si="1"/>
        <v>2.0605018846851877</v>
      </c>
      <c r="J18" s="57">
        <f t="shared" si="7"/>
        <v>109.81518433600002</v>
      </c>
      <c r="K18" s="58">
        <f t="shared" si="2"/>
        <v>2.1504312124765463</v>
      </c>
      <c r="L18" s="59">
        <f>'December, 24'!D12/10^6</f>
        <v>2.10577221</v>
      </c>
      <c r="M18" s="59">
        <f t="shared" si="3"/>
        <v>0.43389476074226929</v>
      </c>
      <c r="N18" s="59">
        <f t="shared" si="4"/>
        <v>0.45283182867497168</v>
      </c>
      <c r="O18" s="59">
        <f t="shared" si="5"/>
        <v>1.8937067932702389E-2</v>
      </c>
      <c r="P18" s="60">
        <f>SUM($O$10:O18)</f>
        <v>0.84924387295214743</v>
      </c>
    </row>
    <row r="19" spans="2:16" x14ac:dyDescent="0.35">
      <c r="B19" s="53">
        <v>45658</v>
      </c>
      <c r="C19" s="54">
        <v>116</v>
      </c>
      <c r="D19" s="55">
        <v>1.2</v>
      </c>
      <c r="E19" s="57">
        <f>'[1]Summary 2'!$H$8</f>
        <v>111.14897200000001</v>
      </c>
      <c r="F19" s="55">
        <v>47.23</v>
      </c>
      <c r="G19" s="55">
        <f t="shared" si="0"/>
        <v>236.14999999999998</v>
      </c>
      <c r="H19" s="55">
        <f t="shared" si="6"/>
        <v>114.608</v>
      </c>
      <c r="I19" s="56">
        <f t="shared" si="1"/>
        <v>2.0605018846851877</v>
      </c>
      <c r="J19" s="57">
        <f t="shared" si="7"/>
        <v>109.81518433600002</v>
      </c>
      <c r="K19" s="58">
        <f t="shared" si="2"/>
        <v>2.1504312124765463</v>
      </c>
      <c r="L19" s="59">
        <f>'January,25'!D12/10^6</f>
        <v>6.2118114999999996</v>
      </c>
      <c r="M19" s="59">
        <f t="shared" si="3"/>
        <v>1.2799449303059123</v>
      </c>
      <c r="N19" s="59">
        <f t="shared" si="4"/>
        <v>1.3358073335620753</v>
      </c>
      <c r="O19" s="59">
        <f t="shared" si="5"/>
        <v>5.5862403256162985E-2</v>
      </c>
      <c r="P19" s="60">
        <f>SUM($O$10:O19)</f>
        <v>0.90510627620831041</v>
      </c>
    </row>
    <row r="20" spans="2:16" x14ac:dyDescent="0.35">
      <c r="B20" s="53">
        <v>45689</v>
      </c>
      <c r="C20" s="54">
        <v>116</v>
      </c>
      <c r="D20" s="55">
        <v>1.2</v>
      </c>
      <c r="E20" s="57">
        <f>'[1]Summary 2'!$H$8</f>
        <v>111.14897200000001</v>
      </c>
      <c r="F20" s="55">
        <v>47.23</v>
      </c>
      <c r="G20" s="55">
        <f t="shared" si="0"/>
        <v>236.14999999999998</v>
      </c>
      <c r="H20" s="55">
        <f t="shared" si="6"/>
        <v>114.608</v>
      </c>
      <c r="I20" s="56">
        <f t="shared" si="1"/>
        <v>2.0605018846851877</v>
      </c>
      <c r="J20" s="57">
        <f t="shared" si="7"/>
        <v>109.81518433600002</v>
      </c>
      <c r="K20" s="58">
        <f t="shared" si="2"/>
        <v>2.1504312124765463</v>
      </c>
      <c r="L20" s="59">
        <f>'February,25'!D12/10^6</f>
        <v>5.9766249299999998</v>
      </c>
      <c r="M20" s="59">
        <f t="shared" si="3"/>
        <v>1.2314846932321477</v>
      </c>
      <c r="N20" s="59">
        <f t="shared" si="4"/>
        <v>1.2852320794737453</v>
      </c>
      <c r="O20" s="59">
        <f t="shared" si="5"/>
        <v>5.3747386241597583E-2</v>
      </c>
      <c r="P20" s="60">
        <f>SUM($O$10:O20)</f>
        <v>0.958853662449908</v>
      </c>
    </row>
    <row r="21" spans="2:16" ht="15" thickBot="1" x14ac:dyDescent="0.4">
      <c r="B21" s="61">
        <v>45717</v>
      </c>
      <c r="C21" s="62">
        <v>116</v>
      </c>
      <c r="D21" s="63">
        <v>1.2</v>
      </c>
      <c r="E21" s="57">
        <f>'[1]Summary 2'!$H$8</f>
        <v>111.14897200000001</v>
      </c>
      <c r="F21" s="63">
        <v>47.23</v>
      </c>
      <c r="G21" s="63">
        <f t="shared" si="0"/>
        <v>236.14999999999998</v>
      </c>
      <c r="H21" s="63">
        <f t="shared" si="6"/>
        <v>114.608</v>
      </c>
      <c r="I21" s="64">
        <f t="shared" si="1"/>
        <v>2.0605018846851877</v>
      </c>
      <c r="J21" s="65">
        <f t="shared" si="7"/>
        <v>109.81518433600002</v>
      </c>
      <c r="K21" s="66">
        <f t="shared" si="2"/>
        <v>2.1504312124765463</v>
      </c>
      <c r="L21" s="67">
        <f>'March, 25'!D12/10^6</f>
        <v>5.7600160499999999</v>
      </c>
      <c r="M21" s="67">
        <f t="shared" si="3"/>
        <v>1.1868523926841932</v>
      </c>
      <c r="N21" s="67">
        <f t="shared" si="4"/>
        <v>1.2386518298285867</v>
      </c>
      <c r="O21" s="67">
        <f t="shared" si="5"/>
        <v>5.1799437144393501E-2</v>
      </c>
      <c r="P21" s="68">
        <f>SUM($O$10:O21)</f>
        <v>1.0106530995943015</v>
      </c>
    </row>
    <row r="22" spans="2:16" x14ac:dyDescent="0.35">
      <c r="O22" s="69">
        <f>SUM(O10:O21)</f>
        <v>1.0106530995943015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D12" sqref="D12"/>
    </sheetView>
  </sheetViews>
  <sheetFormatPr defaultRowHeight="14" x14ac:dyDescent="0.3"/>
  <cols>
    <col min="1" max="1" width="9.1796875" style="1"/>
    <col min="2" max="2" width="15.7265625" style="1" customWidth="1"/>
    <col min="3" max="3" width="12.26953125" style="1" customWidth="1"/>
    <col min="4" max="4" width="12.1796875" style="1" customWidth="1"/>
    <col min="5" max="5" width="11" style="1" customWidth="1"/>
    <col min="6" max="6" width="15.7265625" style="1" customWidth="1"/>
    <col min="7" max="7" width="12.453125" style="1" customWidth="1"/>
    <col min="8" max="8" width="13.269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7" width="9.1796875" style="1"/>
    <col min="258" max="258" width="15.7265625" style="1" customWidth="1"/>
    <col min="259" max="259" width="12.26953125" style="1" customWidth="1"/>
    <col min="260" max="260" width="12.1796875" style="1" customWidth="1"/>
    <col min="261" max="261" width="11" style="1" customWidth="1"/>
    <col min="262" max="262" width="15.7265625" style="1" customWidth="1"/>
    <col min="263" max="263" width="12.453125" style="1" customWidth="1"/>
    <col min="264" max="264" width="13.269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3" width="9.1796875" style="1"/>
    <col min="514" max="514" width="15.7265625" style="1" customWidth="1"/>
    <col min="515" max="515" width="12.26953125" style="1" customWidth="1"/>
    <col min="516" max="516" width="12.1796875" style="1" customWidth="1"/>
    <col min="517" max="517" width="11" style="1" customWidth="1"/>
    <col min="518" max="518" width="15.7265625" style="1" customWidth="1"/>
    <col min="519" max="519" width="12.453125" style="1" customWidth="1"/>
    <col min="520" max="520" width="13.269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9" width="9.1796875" style="1"/>
    <col min="770" max="770" width="15.7265625" style="1" customWidth="1"/>
    <col min="771" max="771" width="12.26953125" style="1" customWidth="1"/>
    <col min="772" max="772" width="12.1796875" style="1" customWidth="1"/>
    <col min="773" max="773" width="11" style="1" customWidth="1"/>
    <col min="774" max="774" width="15.7265625" style="1" customWidth="1"/>
    <col min="775" max="775" width="12.453125" style="1" customWidth="1"/>
    <col min="776" max="776" width="13.269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5" width="9.1796875" style="1"/>
    <col min="1026" max="1026" width="15.7265625" style="1" customWidth="1"/>
    <col min="1027" max="1027" width="12.26953125" style="1" customWidth="1"/>
    <col min="1028" max="1028" width="12.1796875" style="1" customWidth="1"/>
    <col min="1029" max="1029" width="11" style="1" customWidth="1"/>
    <col min="1030" max="1030" width="15.7265625" style="1" customWidth="1"/>
    <col min="1031" max="1031" width="12.453125" style="1" customWidth="1"/>
    <col min="1032" max="1032" width="13.269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1" width="9.1796875" style="1"/>
    <col min="1282" max="1282" width="15.7265625" style="1" customWidth="1"/>
    <col min="1283" max="1283" width="12.26953125" style="1" customWidth="1"/>
    <col min="1284" max="1284" width="12.1796875" style="1" customWidth="1"/>
    <col min="1285" max="1285" width="11" style="1" customWidth="1"/>
    <col min="1286" max="1286" width="15.7265625" style="1" customWidth="1"/>
    <col min="1287" max="1287" width="12.453125" style="1" customWidth="1"/>
    <col min="1288" max="1288" width="13.269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7" width="9.1796875" style="1"/>
    <col min="1538" max="1538" width="15.7265625" style="1" customWidth="1"/>
    <col min="1539" max="1539" width="12.26953125" style="1" customWidth="1"/>
    <col min="1540" max="1540" width="12.1796875" style="1" customWidth="1"/>
    <col min="1541" max="1541" width="11" style="1" customWidth="1"/>
    <col min="1542" max="1542" width="15.7265625" style="1" customWidth="1"/>
    <col min="1543" max="1543" width="12.453125" style="1" customWidth="1"/>
    <col min="1544" max="1544" width="13.269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3" width="9.1796875" style="1"/>
    <col min="1794" max="1794" width="15.7265625" style="1" customWidth="1"/>
    <col min="1795" max="1795" width="12.26953125" style="1" customWidth="1"/>
    <col min="1796" max="1796" width="12.1796875" style="1" customWidth="1"/>
    <col min="1797" max="1797" width="11" style="1" customWidth="1"/>
    <col min="1798" max="1798" width="15.7265625" style="1" customWidth="1"/>
    <col min="1799" max="1799" width="12.453125" style="1" customWidth="1"/>
    <col min="1800" max="1800" width="13.269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9" width="9.1796875" style="1"/>
    <col min="2050" max="2050" width="15.7265625" style="1" customWidth="1"/>
    <col min="2051" max="2051" width="12.26953125" style="1" customWidth="1"/>
    <col min="2052" max="2052" width="12.1796875" style="1" customWidth="1"/>
    <col min="2053" max="2053" width="11" style="1" customWidth="1"/>
    <col min="2054" max="2054" width="15.7265625" style="1" customWidth="1"/>
    <col min="2055" max="2055" width="12.453125" style="1" customWidth="1"/>
    <col min="2056" max="2056" width="13.269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5" width="9.1796875" style="1"/>
    <col min="2306" max="2306" width="15.7265625" style="1" customWidth="1"/>
    <col min="2307" max="2307" width="12.26953125" style="1" customWidth="1"/>
    <col min="2308" max="2308" width="12.1796875" style="1" customWidth="1"/>
    <col min="2309" max="2309" width="11" style="1" customWidth="1"/>
    <col min="2310" max="2310" width="15.7265625" style="1" customWidth="1"/>
    <col min="2311" max="2311" width="12.453125" style="1" customWidth="1"/>
    <col min="2312" max="2312" width="13.269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1" width="9.1796875" style="1"/>
    <col min="2562" max="2562" width="15.7265625" style="1" customWidth="1"/>
    <col min="2563" max="2563" width="12.26953125" style="1" customWidth="1"/>
    <col min="2564" max="2564" width="12.1796875" style="1" customWidth="1"/>
    <col min="2565" max="2565" width="11" style="1" customWidth="1"/>
    <col min="2566" max="2566" width="15.7265625" style="1" customWidth="1"/>
    <col min="2567" max="2567" width="12.453125" style="1" customWidth="1"/>
    <col min="2568" max="2568" width="13.269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7" width="9.1796875" style="1"/>
    <col min="2818" max="2818" width="15.7265625" style="1" customWidth="1"/>
    <col min="2819" max="2819" width="12.26953125" style="1" customWidth="1"/>
    <col min="2820" max="2820" width="12.1796875" style="1" customWidth="1"/>
    <col min="2821" max="2821" width="11" style="1" customWidth="1"/>
    <col min="2822" max="2822" width="15.7265625" style="1" customWidth="1"/>
    <col min="2823" max="2823" width="12.453125" style="1" customWidth="1"/>
    <col min="2824" max="2824" width="13.269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3" width="9.1796875" style="1"/>
    <col min="3074" max="3074" width="15.7265625" style="1" customWidth="1"/>
    <col min="3075" max="3075" width="12.26953125" style="1" customWidth="1"/>
    <col min="3076" max="3076" width="12.1796875" style="1" customWidth="1"/>
    <col min="3077" max="3077" width="11" style="1" customWidth="1"/>
    <col min="3078" max="3078" width="15.7265625" style="1" customWidth="1"/>
    <col min="3079" max="3079" width="12.453125" style="1" customWidth="1"/>
    <col min="3080" max="3080" width="13.269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9" width="9.1796875" style="1"/>
    <col min="3330" max="3330" width="15.7265625" style="1" customWidth="1"/>
    <col min="3331" max="3331" width="12.26953125" style="1" customWidth="1"/>
    <col min="3332" max="3332" width="12.1796875" style="1" customWidth="1"/>
    <col min="3333" max="3333" width="11" style="1" customWidth="1"/>
    <col min="3334" max="3334" width="15.7265625" style="1" customWidth="1"/>
    <col min="3335" max="3335" width="12.453125" style="1" customWidth="1"/>
    <col min="3336" max="3336" width="13.269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5" width="9.1796875" style="1"/>
    <col min="3586" max="3586" width="15.7265625" style="1" customWidth="1"/>
    <col min="3587" max="3587" width="12.26953125" style="1" customWidth="1"/>
    <col min="3588" max="3588" width="12.1796875" style="1" customWidth="1"/>
    <col min="3589" max="3589" width="11" style="1" customWidth="1"/>
    <col min="3590" max="3590" width="15.7265625" style="1" customWidth="1"/>
    <col min="3591" max="3591" width="12.453125" style="1" customWidth="1"/>
    <col min="3592" max="3592" width="13.269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1" width="9.1796875" style="1"/>
    <col min="3842" max="3842" width="15.7265625" style="1" customWidth="1"/>
    <col min="3843" max="3843" width="12.26953125" style="1" customWidth="1"/>
    <col min="3844" max="3844" width="12.1796875" style="1" customWidth="1"/>
    <col min="3845" max="3845" width="11" style="1" customWidth="1"/>
    <col min="3846" max="3846" width="15.7265625" style="1" customWidth="1"/>
    <col min="3847" max="3847" width="12.453125" style="1" customWidth="1"/>
    <col min="3848" max="3848" width="13.269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7" width="9.1796875" style="1"/>
    <col min="4098" max="4098" width="15.7265625" style="1" customWidth="1"/>
    <col min="4099" max="4099" width="12.26953125" style="1" customWidth="1"/>
    <col min="4100" max="4100" width="12.1796875" style="1" customWidth="1"/>
    <col min="4101" max="4101" width="11" style="1" customWidth="1"/>
    <col min="4102" max="4102" width="15.7265625" style="1" customWidth="1"/>
    <col min="4103" max="4103" width="12.453125" style="1" customWidth="1"/>
    <col min="4104" max="4104" width="13.269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3" width="9.1796875" style="1"/>
    <col min="4354" max="4354" width="15.7265625" style="1" customWidth="1"/>
    <col min="4355" max="4355" width="12.26953125" style="1" customWidth="1"/>
    <col min="4356" max="4356" width="12.1796875" style="1" customWidth="1"/>
    <col min="4357" max="4357" width="11" style="1" customWidth="1"/>
    <col min="4358" max="4358" width="15.7265625" style="1" customWidth="1"/>
    <col min="4359" max="4359" width="12.453125" style="1" customWidth="1"/>
    <col min="4360" max="4360" width="13.269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9" width="9.1796875" style="1"/>
    <col min="4610" max="4610" width="15.7265625" style="1" customWidth="1"/>
    <col min="4611" max="4611" width="12.26953125" style="1" customWidth="1"/>
    <col min="4612" max="4612" width="12.1796875" style="1" customWidth="1"/>
    <col min="4613" max="4613" width="11" style="1" customWidth="1"/>
    <col min="4614" max="4614" width="15.7265625" style="1" customWidth="1"/>
    <col min="4615" max="4615" width="12.453125" style="1" customWidth="1"/>
    <col min="4616" max="4616" width="13.269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5" width="9.1796875" style="1"/>
    <col min="4866" max="4866" width="15.7265625" style="1" customWidth="1"/>
    <col min="4867" max="4867" width="12.26953125" style="1" customWidth="1"/>
    <col min="4868" max="4868" width="12.1796875" style="1" customWidth="1"/>
    <col min="4869" max="4869" width="11" style="1" customWidth="1"/>
    <col min="4870" max="4870" width="15.7265625" style="1" customWidth="1"/>
    <col min="4871" max="4871" width="12.453125" style="1" customWidth="1"/>
    <col min="4872" max="4872" width="13.269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1" width="9.1796875" style="1"/>
    <col min="5122" max="5122" width="15.7265625" style="1" customWidth="1"/>
    <col min="5123" max="5123" width="12.26953125" style="1" customWidth="1"/>
    <col min="5124" max="5124" width="12.1796875" style="1" customWidth="1"/>
    <col min="5125" max="5125" width="11" style="1" customWidth="1"/>
    <col min="5126" max="5126" width="15.7265625" style="1" customWidth="1"/>
    <col min="5127" max="5127" width="12.453125" style="1" customWidth="1"/>
    <col min="5128" max="5128" width="13.269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7" width="9.1796875" style="1"/>
    <col min="5378" max="5378" width="15.7265625" style="1" customWidth="1"/>
    <col min="5379" max="5379" width="12.26953125" style="1" customWidth="1"/>
    <col min="5380" max="5380" width="12.1796875" style="1" customWidth="1"/>
    <col min="5381" max="5381" width="11" style="1" customWidth="1"/>
    <col min="5382" max="5382" width="15.7265625" style="1" customWidth="1"/>
    <col min="5383" max="5383" width="12.453125" style="1" customWidth="1"/>
    <col min="5384" max="5384" width="13.269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3" width="9.1796875" style="1"/>
    <col min="5634" max="5634" width="15.7265625" style="1" customWidth="1"/>
    <col min="5635" max="5635" width="12.26953125" style="1" customWidth="1"/>
    <col min="5636" max="5636" width="12.1796875" style="1" customWidth="1"/>
    <col min="5637" max="5637" width="11" style="1" customWidth="1"/>
    <col min="5638" max="5638" width="15.7265625" style="1" customWidth="1"/>
    <col min="5639" max="5639" width="12.453125" style="1" customWidth="1"/>
    <col min="5640" max="5640" width="13.269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9" width="9.1796875" style="1"/>
    <col min="5890" max="5890" width="15.7265625" style="1" customWidth="1"/>
    <col min="5891" max="5891" width="12.26953125" style="1" customWidth="1"/>
    <col min="5892" max="5892" width="12.1796875" style="1" customWidth="1"/>
    <col min="5893" max="5893" width="11" style="1" customWidth="1"/>
    <col min="5894" max="5894" width="15.7265625" style="1" customWidth="1"/>
    <col min="5895" max="5895" width="12.453125" style="1" customWidth="1"/>
    <col min="5896" max="5896" width="13.269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5" width="9.1796875" style="1"/>
    <col min="6146" max="6146" width="15.7265625" style="1" customWidth="1"/>
    <col min="6147" max="6147" width="12.26953125" style="1" customWidth="1"/>
    <col min="6148" max="6148" width="12.1796875" style="1" customWidth="1"/>
    <col min="6149" max="6149" width="11" style="1" customWidth="1"/>
    <col min="6150" max="6150" width="15.7265625" style="1" customWidth="1"/>
    <col min="6151" max="6151" width="12.453125" style="1" customWidth="1"/>
    <col min="6152" max="6152" width="13.269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1" width="9.1796875" style="1"/>
    <col min="6402" max="6402" width="15.7265625" style="1" customWidth="1"/>
    <col min="6403" max="6403" width="12.26953125" style="1" customWidth="1"/>
    <col min="6404" max="6404" width="12.1796875" style="1" customWidth="1"/>
    <col min="6405" max="6405" width="11" style="1" customWidth="1"/>
    <col min="6406" max="6406" width="15.7265625" style="1" customWidth="1"/>
    <col min="6407" max="6407" width="12.453125" style="1" customWidth="1"/>
    <col min="6408" max="6408" width="13.269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7" width="9.1796875" style="1"/>
    <col min="6658" max="6658" width="15.7265625" style="1" customWidth="1"/>
    <col min="6659" max="6659" width="12.26953125" style="1" customWidth="1"/>
    <col min="6660" max="6660" width="12.1796875" style="1" customWidth="1"/>
    <col min="6661" max="6661" width="11" style="1" customWidth="1"/>
    <col min="6662" max="6662" width="15.7265625" style="1" customWidth="1"/>
    <col min="6663" max="6663" width="12.453125" style="1" customWidth="1"/>
    <col min="6664" max="6664" width="13.269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3" width="9.1796875" style="1"/>
    <col min="6914" max="6914" width="15.7265625" style="1" customWidth="1"/>
    <col min="6915" max="6915" width="12.26953125" style="1" customWidth="1"/>
    <col min="6916" max="6916" width="12.1796875" style="1" customWidth="1"/>
    <col min="6917" max="6917" width="11" style="1" customWidth="1"/>
    <col min="6918" max="6918" width="15.7265625" style="1" customWidth="1"/>
    <col min="6919" max="6919" width="12.453125" style="1" customWidth="1"/>
    <col min="6920" max="6920" width="13.269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9" width="9.1796875" style="1"/>
    <col min="7170" max="7170" width="15.7265625" style="1" customWidth="1"/>
    <col min="7171" max="7171" width="12.26953125" style="1" customWidth="1"/>
    <col min="7172" max="7172" width="12.1796875" style="1" customWidth="1"/>
    <col min="7173" max="7173" width="11" style="1" customWidth="1"/>
    <col min="7174" max="7174" width="15.7265625" style="1" customWidth="1"/>
    <col min="7175" max="7175" width="12.453125" style="1" customWidth="1"/>
    <col min="7176" max="7176" width="13.269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5" width="9.1796875" style="1"/>
    <col min="7426" max="7426" width="15.7265625" style="1" customWidth="1"/>
    <col min="7427" max="7427" width="12.26953125" style="1" customWidth="1"/>
    <col min="7428" max="7428" width="12.1796875" style="1" customWidth="1"/>
    <col min="7429" max="7429" width="11" style="1" customWidth="1"/>
    <col min="7430" max="7430" width="15.7265625" style="1" customWidth="1"/>
    <col min="7431" max="7431" width="12.453125" style="1" customWidth="1"/>
    <col min="7432" max="7432" width="13.269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1" width="9.1796875" style="1"/>
    <col min="7682" max="7682" width="15.7265625" style="1" customWidth="1"/>
    <col min="7683" max="7683" width="12.26953125" style="1" customWidth="1"/>
    <col min="7684" max="7684" width="12.1796875" style="1" customWidth="1"/>
    <col min="7685" max="7685" width="11" style="1" customWidth="1"/>
    <col min="7686" max="7686" width="15.7265625" style="1" customWidth="1"/>
    <col min="7687" max="7687" width="12.453125" style="1" customWidth="1"/>
    <col min="7688" max="7688" width="13.269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7" width="9.1796875" style="1"/>
    <col min="7938" max="7938" width="15.7265625" style="1" customWidth="1"/>
    <col min="7939" max="7939" width="12.26953125" style="1" customWidth="1"/>
    <col min="7940" max="7940" width="12.1796875" style="1" customWidth="1"/>
    <col min="7941" max="7941" width="11" style="1" customWidth="1"/>
    <col min="7942" max="7942" width="15.7265625" style="1" customWidth="1"/>
    <col min="7943" max="7943" width="12.453125" style="1" customWidth="1"/>
    <col min="7944" max="7944" width="13.269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3" width="9.1796875" style="1"/>
    <col min="8194" max="8194" width="15.7265625" style="1" customWidth="1"/>
    <col min="8195" max="8195" width="12.26953125" style="1" customWidth="1"/>
    <col min="8196" max="8196" width="12.1796875" style="1" customWidth="1"/>
    <col min="8197" max="8197" width="11" style="1" customWidth="1"/>
    <col min="8198" max="8198" width="15.7265625" style="1" customWidth="1"/>
    <col min="8199" max="8199" width="12.453125" style="1" customWidth="1"/>
    <col min="8200" max="8200" width="13.269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9" width="9.1796875" style="1"/>
    <col min="8450" max="8450" width="15.7265625" style="1" customWidth="1"/>
    <col min="8451" max="8451" width="12.26953125" style="1" customWidth="1"/>
    <col min="8452" max="8452" width="12.1796875" style="1" customWidth="1"/>
    <col min="8453" max="8453" width="11" style="1" customWidth="1"/>
    <col min="8454" max="8454" width="15.7265625" style="1" customWidth="1"/>
    <col min="8455" max="8455" width="12.453125" style="1" customWidth="1"/>
    <col min="8456" max="8456" width="13.269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5" width="9.1796875" style="1"/>
    <col min="8706" max="8706" width="15.7265625" style="1" customWidth="1"/>
    <col min="8707" max="8707" width="12.26953125" style="1" customWidth="1"/>
    <col min="8708" max="8708" width="12.1796875" style="1" customWidth="1"/>
    <col min="8709" max="8709" width="11" style="1" customWidth="1"/>
    <col min="8710" max="8710" width="15.7265625" style="1" customWidth="1"/>
    <col min="8711" max="8711" width="12.453125" style="1" customWidth="1"/>
    <col min="8712" max="8712" width="13.269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1" width="9.1796875" style="1"/>
    <col min="8962" max="8962" width="15.7265625" style="1" customWidth="1"/>
    <col min="8963" max="8963" width="12.26953125" style="1" customWidth="1"/>
    <col min="8964" max="8964" width="12.1796875" style="1" customWidth="1"/>
    <col min="8965" max="8965" width="11" style="1" customWidth="1"/>
    <col min="8966" max="8966" width="15.7265625" style="1" customWidth="1"/>
    <col min="8967" max="8967" width="12.453125" style="1" customWidth="1"/>
    <col min="8968" max="8968" width="13.269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7" width="9.1796875" style="1"/>
    <col min="9218" max="9218" width="15.7265625" style="1" customWidth="1"/>
    <col min="9219" max="9219" width="12.26953125" style="1" customWidth="1"/>
    <col min="9220" max="9220" width="12.1796875" style="1" customWidth="1"/>
    <col min="9221" max="9221" width="11" style="1" customWidth="1"/>
    <col min="9222" max="9222" width="15.7265625" style="1" customWidth="1"/>
    <col min="9223" max="9223" width="12.453125" style="1" customWidth="1"/>
    <col min="9224" max="9224" width="13.269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3" width="9.1796875" style="1"/>
    <col min="9474" max="9474" width="15.7265625" style="1" customWidth="1"/>
    <col min="9475" max="9475" width="12.26953125" style="1" customWidth="1"/>
    <col min="9476" max="9476" width="12.1796875" style="1" customWidth="1"/>
    <col min="9477" max="9477" width="11" style="1" customWidth="1"/>
    <col min="9478" max="9478" width="15.7265625" style="1" customWidth="1"/>
    <col min="9479" max="9479" width="12.453125" style="1" customWidth="1"/>
    <col min="9480" max="9480" width="13.269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9" width="9.1796875" style="1"/>
    <col min="9730" max="9730" width="15.7265625" style="1" customWidth="1"/>
    <col min="9731" max="9731" width="12.26953125" style="1" customWidth="1"/>
    <col min="9732" max="9732" width="12.1796875" style="1" customWidth="1"/>
    <col min="9733" max="9733" width="11" style="1" customWidth="1"/>
    <col min="9734" max="9734" width="15.7265625" style="1" customWidth="1"/>
    <col min="9735" max="9735" width="12.453125" style="1" customWidth="1"/>
    <col min="9736" max="9736" width="13.269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5" width="9.1796875" style="1"/>
    <col min="9986" max="9986" width="15.7265625" style="1" customWidth="1"/>
    <col min="9987" max="9987" width="12.26953125" style="1" customWidth="1"/>
    <col min="9988" max="9988" width="12.1796875" style="1" customWidth="1"/>
    <col min="9989" max="9989" width="11" style="1" customWidth="1"/>
    <col min="9990" max="9990" width="15.7265625" style="1" customWidth="1"/>
    <col min="9991" max="9991" width="12.453125" style="1" customWidth="1"/>
    <col min="9992" max="9992" width="13.269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1" width="9.1796875" style="1"/>
    <col min="10242" max="10242" width="15.7265625" style="1" customWidth="1"/>
    <col min="10243" max="10243" width="12.26953125" style="1" customWidth="1"/>
    <col min="10244" max="10244" width="12.1796875" style="1" customWidth="1"/>
    <col min="10245" max="10245" width="11" style="1" customWidth="1"/>
    <col min="10246" max="10246" width="15.7265625" style="1" customWidth="1"/>
    <col min="10247" max="10247" width="12.453125" style="1" customWidth="1"/>
    <col min="10248" max="10248" width="13.269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7" width="9.1796875" style="1"/>
    <col min="10498" max="10498" width="15.7265625" style="1" customWidth="1"/>
    <col min="10499" max="10499" width="12.26953125" style="1" customWidth="1"/>
    <col min="10500" max="10500" width="12.1796875" style="1" customWidth="1"/>
    <col min="10501" max="10501" width="11" style="1" customWidth="1"/>
    <col min="10502" max="10502" width="15.7265625" style="1" customWidth="1"/>
    <col min="10503" max="10503" width="12.453125" style="1" customWidth="1"/>
    <col min="10504" max="10504" width="13.269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3" width="9.1796875" style="1"/>
    <col min="10754" max="10754" width="15.7265625" style="1" customWidth="1"/>
    <col min="10755" max="10755" width="12.26953125" style="1" customWidth="1"/>
    <col min="10756" max="10756" width="12.1796875" style="1" customWidth="1"/>
    <col min="10757" max="10757" width="11" style="1" customWidth="1"/>
    <col min="10758" max="10758" width="15.7265625" style="1" customWidth="1"/>
    <col min="10759" max="10759" width="12.453125" style="1" customWidth="1"/>
    <col min="10760" max="10760" width="13.269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9" width="9.1796875" style="1"/>
    <col min="11010" max="11010" width="15.7265625" style="1" customWidth="1"/>
    <col min="11011" max="11011" width="12.26953125" style="1" customWidth="1"/>
    <col min="11012" max="11012" width="12.1796875" style="1" customWidth="1"/>
    <col min="11013" max="11013" width="11" style="1" customWidth="1"/>
    <col min="11014" max="11014" width="15.7265625" style="1" customWidth="1"/>
    <col min="11015" max="11015" width="12.453125" style="1" customWidth="1"/>
    <col min="11016" max="11016" width="13.269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5" width="9.1796875" style="1"/>
    <col min="11266" max="11266" width="15.7265625" style="1" customWidth="1"/>
    <col min="11267" max="11267" width="12.26953125" style="1" customWidth="1"/>
    <col min="11268" max="11268" width="12.1796875" style="1" customWidth="1"/>
    <col min="11269" max="11269" width="11" style="1" customWidth="1"/>
    <col min="11270" max="11270" width="15.7265625" style="1" customWidth="1"/>
    <col min="11271" max="11271" width="12.453125" style="1" customWidth="1"/>
    <col min="11272" max="11272" width="13.269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1" width="9.1796875" style="1"/>
    <col min="11522" max="11522" width="15.7265625" style="1" customWidth="1"/>
    <col min="11523" max="11523" width="12.26953125" style="1" customWidth="1"/>
    <col min="11524" max="11524" width="12.1796875" style="1" customWidth="1"/>
    <col min="11525" max="11525" width="11" style="1" customWidth="1"/>
    <col min="11526" max="11526" width="15.7265625" style="1" customWidth="1"/>
    <col min="11527" max="11527" width="12.453125" style="1" customWidth="1"/>
    <col min="11528" max="11528" width="13.269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7" width="9.1796875" style="1"/>
    <col min="11778" max="11778" width="15.7265625" style="1" customWidth="1"/>
    <col min="11779" max="11779" width="12.26953125" style="1" customWidth="1"/>
    <col min="11780" max="11780" width="12.1796875" style="1" customWidth="1"/>
    <col min="11781" max="11781" width="11" style="1" customWidth="1"/>
    <col min="11782" max="11782" width="15.7265625" style="1" customWidth="1"/>
    <col min="11783" max="11783" width="12.453125" style="1" customWidth="1"/>
    <col min="11784" max="11784" width="13.269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3" width="9.1796875" style="1"/>
    <col min="12034" max="12034" width="15.7265625" style="1" customWidth="1"/>
    <col min="12035" max="12035" width="12.26953125" style="1" customWidth="1"/>
    <col min="12036" max="12036" width="12.1796875" style="1" customWidth="1"/>
    <col min="12037" max="12037" width="11" style="1" customWidth="1"/>
    <col min="12038" max="12038" width="15.7265625" style="1" customWidth="1"/>
    <col min="12039" max="12039" width="12.453125" style="1" customWidth="1"/>
    <col min="12040" max="12040" width="13.269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9" width="9.1796875" style="1"/>
    <col min="12290" max="12290" width="15.7265625" style="1" customWidth="1"/>
    <col min="12291" max="12291" width="12.26953125" style="1" customWidth="1"/>
    <col min="12292" max="12292" width="12.1796875" style="1" customWidth="1"/>
    <col min="12293" max="12293" width="11" style="1" customWidth="1"/>
    <col min="12294" max="12294" width="15.7265625" style="1" customWidth="1"/>
    <col min="12295" max="12295" width="12.453125" style="1" customWidth="1"/>
    <col min="12296" max="12296" width="13.269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5" width="9.1796875" style="1"/>
    <col min="12546" max="12546" width="15.7265625" style="1" customWidth="1"/>
    <col min="12547" max="12547" width="12.26953125" style="1" customWidth="1"/>
    <col min="12548" max="12548" width="12.1796875" style="1" customWidth="1"/>
    <col min="12549" max="12549" width="11" style="1" customWidth="1"/>
    <col min="12550" max="12550" width="15.7265625" style="1" customWidth="1"/>
    <col min="12551" max="12551" width="12.453125" style="1" customWidth="1"/>
    <col min="12552" max="12552" width="13.269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1" width="9.1796875" style="1"/>
    <col min="12802" max="12802" width="15.7265625" style="1" customWidth="1"/>
    <col min="12803" max="12803" width="12.26953125" style="1" customWidth="1"/>
    <col min="12804" max="12804" width="12.1796875" style="1" customWidth="1"/>
    <col min="12805" max="12805" width="11" style="1" customWidth="1"/>
    <col min="12806" max="12806" width="15.7265625" style="1" customWidth="1"/>
    <col min="12807" max="12807" width="12.453125" style="1" customWidth="1"/>
    <col min="12808" max="12808" width="13.269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7" width="9.1796875" style="1"/>
    <col min="13058" max="13058" width="15.7265625" style="1" customWidth="1"/>
    <col min="13059" max="13059" width="12.26953125" style="1" customWidth="1"/>
    <col min="13060" max="13060" width="12.1796875" style="1" customWidth="1"/>
    <col min="13061" max="13061" width="11" style="1" customWidth="1"/>
    <col min="13062" max="13062" width="15.7265625" style="1" customWidth="1"/>
    <col min="13063" max="13063" width="12.453125" style="1" customWidth="1"/>
    <col min="13064" max="13064" width="13.269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3" width="9.1796875" style="1"/>
    <col min="13314" max="13314" width="15.7265625" style="1" customWidth="1"/>
    <col min="13315" max="13315" width="12.26953125" style="1" customWidth="1"/>
    <col min="13316" max="13316" width="12.1796875" style="1" customWidth="1"/>
    <col min="13317" max="13317" width="11" style="1" customWidth="1"/>
    <col min="13318" max="13318" width="15.7265625" style="1" customWidth="1"/>
    <col min="13319" max="13319" width="12.453125" style="1" customWidth="1"/>
    <col min="13320" max="13320" width="13.269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9" width="9.1796875" style="1"/>
    <col min="13570" max="13570" width="15.7265625" style="1" customWidth="1"/>
    <col min="13571" max="13571" width="12.26953125" style="1" customWidth="1"/>
    <col min="13572" max="13572" width="12.1796875" style="1" customWidth="1"/>
    <col min="13573" max="13573" width="11" style="1" customWidth="1"/>
    <col min="13574" max="13574" width="15.7265625" style="1" customWidth="1"/>
    <col min="13575" max="13575" width="12.453125" style="1" customWidth="1"/>
    <col min="13576" max="13576" width="13.269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5" width="9.1796875" style="1"/>
    <col min="13826" max="13826" width="15.7265625" style="1" customWidth="1"/>
    <col min="13827" max="13827" width="12.26953125" style="1" customWidth="1"/>
    <col min="13828" max="13828" width="12.1796875" style="1" customWidth="1"/>
    <col min="13829" max="13829" width="11" style="1" customWidth="1"/>
    <col min="13830" max="13830" width="15.7265625" style="1" customWidth="1"/>
    <col min="13831" max="13831" width="12.453125" style="1" customWidth="1"/>
    <col min="13832" max="13832" width="13.269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1" width="9.1796875" style="1"/>
    <col min="14082" max="14082" width="15.7265625" style="1" customWidth="1"/>
    <col min="14083" max="14083" width="12.26953125" style="1" customWidth="1"/>
    <col min="14084" max="14084" width="12.1796875" style="1" customWidth="1"/>
    <col min="14085" max="14085" width="11" style="1" customWidth="1"/>
    <col min="14086" max="14086" width="15.7265625" style="1" customWidth="1"/>
    <col min="14087" max="14087" width="12.453125" style="1" customWidth="1"/>
    <col min="14088" max="14088" width="13.269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7" width="9.1796875" style="1"/>
    <col min="14338" max="14338" width="15.7265625" style="1" customWidth="1"/>
    <col min="14339" max="14339" width="12.26953125" style="1" customWidth="1"/>
    <col min="14340" max="14340" width="12.1796875" style="1" customWidth="1"/>
    <col min="14341" max="14341" width="11" style="1" customWidth="1"/>
    <col min="14342" max="14342" width="15.7265625" style="1" customWidth="1"/>
    <col min="14343" max="14343" width="12.453125" style="1" customWidth="1"/>
    <col min="14344" max="14344" width="13.269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3" width="9.1796875" style="1"/>
    <col min="14594" max="14594" width="15.7265625" style="1" customWidth="1"/>
    <col min="14595" max="14595" width="12.26953125" style="1" customWidth="1"/>
    <col min="14596" max="14596" width="12.1796875" style="1" customWidth="1"/>
    <col min="14597" max="14597" width="11" style="1" customWidth="1"/>
    <col min="14598" max="14598" width="15.7265625" style="1" customWidth="1"/>
    <col min="14599" max="14599" width="12.453125" style="1" customWidth="1"/>
    <col min="14600" max="14600" width="13.269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9" width="9.1796875" style="1"/>
    <col min="14850" max="14850" width="15.7265625" style="1" customWidth="1"/>
    <col min="14851" max="14851" width="12.26953125" style="1" customWidth="1"/>
    <col min="14852" max="14852" width="12.1796875" style="1" customWidth="1"/>
    <col min="14853" max="14853" width="11" style="1" customWidth="1"/>
    <col min="14854" max="14854" width="15.7265625" style="1" customWidth="1"/>
    <col min="14855" max="14855" width="12.453125" style="1" customWidth="1"/>
    <col min="14856" max="14856" width="13.269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5" width="9.1796875" style="1"/>
    <col min="15106" max="15106" width="15.7265625" style="1" customWidth="1"/>
    <col min="15107" max="15107" width="12.26953125" style="1" customWidth="1"/>
    <col min="15108" max="15108" width="12.1796875" style="1" customWidth="1"/>
    <col min="15109" max="15109" width="11" style="1" customWidth="1"/>
    <col min="15110" max="15110" width="15.7265625" style="1" customWidth="1"/>
    <col min="15111" max="15111" width="12.453125" style="1" customWidth="1"/>
    <col min="15112" max="15112" width="13.269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1" width="9.1796875" style="1"/>
    <col min="15362" max="15362" width="15.7265625" style="1" customWidth="1"/>
    <col min="15363" max="15363" width="12.26953125" style="1" customWidth="1"/>
    <col min="15364" max="15364" width="12.1796875" style="1" customWidth="1"/>
    <col min="15365" max="15365" width="11" style="1" customWidth="1"/>
    <col min="15366" max="15366" width="15.7265625" style="1" customWidth="1"/>
    <col min="15367" max="15367" width="12.453125" style="1" customWidth="1"/>
    <col min="15368" max="15368" width="13.269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7" width="9.1796875" style="1"/>
    <col min="15618" max="15618" width="15.7265625" style="1" customWidth="1"/>
    <col min="15619" max="15619" width="12.26953125" style="1" customWidth="1"/>
    <col min="15620" max="15620" width="12.1796875" style="1" customWidth="1"/>
    <col min="15621" max="15621" width="11" style="1" customWidth="1"/>
    <col min="15622" max="15622" width="15.7265625" style="1" customWidth="1"/>
    <col min="15623" max="15623" width="12.453125" style="1" customWidth="1"/>
    <col min="15624" max="15624" width="13.269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3" width="9.1796875" style="1"/>
    <col min="15874" max="15874" width="15.7265625" style="1" customWidth="1"/>
    <col min="15875" max="15875" width="12.26953125" style="1" customWidth="1"/>
    <col min="15876" max="15876" width="12.1796875" style="1" customWidth="1"/>
    <col min="15877" max="15877" width="11" style="1" customWidth="1"/>
    <col min="15878" max="15878" width="15.7265625" style="1" customWidth="1"/>
    <col min="15879" max="15879" width="12.453125" style="1" customWidth="1"/>
    <col min="15880" max="15880" width="13.269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9" width="9.1796875" style="1"/>
    <col min="16130" max="16130" width="15.7265625" style="1" customWidth="1"/>
    <col min="16131" max="16131" width="12.26953125" style="1" customWidth="1"/>
    <col min="16132" max="16132" width="12.1796875" style="1" customWidth="1"/>
    <col min="16133" max="16133" width="11" style="1" customWidth="1"/>
    <col min="16134" max="16134" width="15.7265625" style="1" customWidth="1"/>
    <col min="16135" max="16135" width="12.453125" style="1" customWidth="1"/>
    <col min="16136" max="16136" width="13.269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3" x14ac:dyDescent="0.3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3" x14ac:dyDescent="0.3">
      <c r="A3" s="7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3" x14ac:dyDescent="0.3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3" x14ac:dyDescent="0.3">
      <c r="A5" s="74" t="s">
        <v>46</v>
      </c>
      <c r="B5" s="74"/>
      <c r="C5" s="74"/>
      <c r="D5" s="74"/>
      <c r="E5" s="74"/>
      <c r="F5" s="74"/>
      <c r="G5" s="74"/>
      <c r="H5" s="74"/>
      <c r="I5" s="74"/>
      <c r="J5" s="74"/>
      <c r="K5" s="74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84" t="s">
        <v>74</v>
      </c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13" ht="14.5" x14ac:dyDescent="0.35">
      <c r="A8" s="5" t="s">
        <v>6</v>
      </c>
      <c r="B8" s="6"/>
      <c r="C8" s="5" t="s">
        <v>88</v>
      </c>
      <c r="D8" s="6"/>
      <c r="E8" s="5" t="s">
        <v>8</v>
      </c>
      <c r="F8" s="7" t="s">
        <v>89</v>
      </c>
      <c r="G8" s="8"/>
      <c r="H8" s="9"/>
      <c r="I8" s="9"/>
      <c r="J8" s="5" t="s">
        <v>9</v>
      </c>
      <c r="K8" s="7" t="s">
        <v>90</v>
      </c>
    </row>
    <row r="9" spans="1:13" ht="24.75" customHeight="1" x14ac:dyDescent="0.35">
      <c r="A9" s="76" t="s">
        <v>10</v>
      </c>
      <c r="B9" s="76"/>
      <c r="C9" s="77" t="s">
        <v>91</v>
      </c>
      <c r="D9" s="78"/>
      <c r="E9" s="10" t="s">
        <v>12</v>
      </c>
      <c r="F9" s="11"/>
      <c r="G9" s="79" t="s">
        <v>92</v>
      </c>
      <c r="H9" s="80"/>
      <c r="I9" s="80"/>
      <c r="J9" s="81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28" x14ac:dyDescent="0.3">
      <c r="A12" s="15">
        <v>1</v>
      </c>
      <c r="B12" s="16" t="s">
        <v>36</v>
      </c>
      <c r="C12" s="15">
        <v>472300000</v>
      </c>
      <c r="D12" s="17">
        <v>2105772.21</v>
      </c>
      <c r="E12" s="18">
        <v>2.0609999999999999</v>
      </c>
      <c r="F12" s="17">
        <f>(C12*0.5)/12</f>
        <v>19679166.666666668</v>
      </c>
      <c r="G12" s="17">
        <f>D12*E12</f>
        <v>4339996.5248099994</v>
      </c>
      <c r="H12" s="17">
        <f>G12*(1/100)</f>
        <v>43399.965248099994</v>
      </c>
      <c r="I12" s="17">
        <f>G12-H12</f>
        <v>4296596.5595618989</v>
      </c>
      <c r="J12" s="17">
        <f>F12+I12</f>
        <v>23975763.226228565</v>
      </c>
      <c r="K12" s="17">
        <f>F12+G12</f>
        <v>24019163.191476665</v>
      </c>
    </row>
    <row r="13" spans="1:13" ht="14.5" x14ac:dyDescent="0.35">
      <c r="A13" s="19"/>
      <c r="B13" s="3"/>
      <c r="C13" s="3"/>
      <c r="D13" s="20"/>
      <c r="E13" s="3"/>
      <c r="F13" s="21"/>
      <c r="G13" s="22"/>
      <c r="H13" s="22"/>
      <c r="I13" s="21"/>
      <c r="J13" s="23"/>
      <c r="K13" s="4"/>
      <c r="M13" s="18"/>
    </row>
    <row r="14" spans="1:13" ht="21.75" customHeight="1" x14ac:dyDescent="0.35">
      <c r="A14" s="19"/>
      <c r="B14" s="82" t="s">
        <v>37</v>
      </c>
      <c r="C14" s="82"/>
      <c r="D14" s="82"/>
      <c r="E14" s="24"/>
      <c r="F14" s="25">
        <f>ROUND(J12,0)</f>
        <v>23975763</v>
      </c>
      <c r="G14" s="26"/>
      <c r="H14" s="27"/>
      <c r="I14" s="28"/>
      <c r="J14" s="29"/>
      <c r="K14" s="4"/>
    </row>
    <row r="15" spans="1:13" ht="16.5" customHeight="1" x14ac:dyDescent="0.35">
      <c r="A15" s="19"/>
      <c r="B15" s="3"/>
      <c r="C15" s="30"/>
      <c r="D15" s="30"/>
      <c r="E15" s="30"/>
      <c r="F15" s="27" t="s">
        <v>93</v>
      </c>
      <c r="G15" s="27"/>
      <c r="H15" s="27"/>
      <c r="I15" s="28"/>
      <c r="J15" s="29"/>
      <c r="K15" s="4"/>
    </row>
    <row r="16" spans="1:13" ht="11.25" customHeight="1" x14ac:dyDescent="0.35">
      <c r="A16" s="19"/>
      <c r="B16" s="3"/>
      <c r="C16" s="3"/>
      <c r="D16" s="3"/>
      <c r="E16" s="31"/>
      <c r="F16" s="28"/>
      <c r="G16" s="27"/>
      <c r="H16" s="27"/>
      <c r="I16" s="28"/>
      <c r="J16" s="29"/>
      <c r="K16" s="4"/>
    </row>
    <row r="17" spans="1:11" ht="19.5" customHeight="1" x14ac:dyDescent="0.35">
      <c r="A17" s="19"/>
      <c r="B17" s="82" t="s">
        <v>39</v>
      </c>
      <c r="C17" s="82"/>
      <c r="D17" s="82"/>
      <c r="E17" s="24"/>
      <c r="F17" s="83">
        <f>ROUND(K12,0)</f>
        <v>24019163</v>
      </c>
      <c r="G17" s="83"/>
      <c r="H17" s="27"/>
      <c r="I17" s="28"/>
      <c r="J17" s="29"/>
      <c r="K17" s="4"/>
    </row>
    <row r="18" spans="1:11" ht="16.5" customHeight="1" x14ac:dyDescent="0.35">
      <c r="A18" s="19"/>
      <c r="B18" s="3"/>
      <c r="C18" s="3"/>
      <c r="D18" s="20"/>
      <c r="E18" s="3"/>
      <c r="F18" s="27" t="s">
        <v>94</v>
      </c>
      <c r="G18" s="27"/>
      <c r="H18" s="27"/>
      <c r="I18" s="28"/>
      <c r="J18" s="29"/>
      <c r="K18" s="4"/>
    </row>
    <row r="19" spans="1:11" ht="7.5" customHeight="1" x14ac:dyDescent="0.35">
      <c r="A19" s="19"/>
      <c r="B19" s="3"/>
      <c r="C19" s="3"/>
      <c r="D19" s="20"/>
      <c r="E19" s="3"/>
      <c r="F19" s="32"/>
      <c r="G19" s="22"/>
      <c r="H19" s="22"/>
      <c r="I19" s="21"/>
      <c r="J19" s="23"/>
      <c r="K19" s="4"/>
    </row>
    <row r="20" spans="1:11" ht="4.5" customHeight="1" x14ac:dyDescent="0.35">
      <c r="A20" s="31"/>
      <c r="B20" s="3"/>
      <c r="C20" s="3"/>
      <c r="D20" s="3"/>
      <c r="E20" s="3"/>
      <c r="F20" s="3"/>
      <c r="G20" s="4"/>
      <c r="H20" s="4"/>
      <c r="I20" s="4"/>
      <c r="J20" s="3"/>
      <c r="K20" s="4"/>
    </row>
    <row r="21" spans="1:11" ht="15" customHeight="1" x14ac:dyDescent="0.35">
      <c r="A21" s="4"/>
      <c r="B21" s="4"/>
      <c r="C21" s="33"/>
      <c r="D21" s="4"/>
      <c r="E21" s="4"/>
      <c r="F21" s="4"/>
      <c r="G21" s="3" t="s">
        <v>41</v>
      </c>
      <c r="H21" s="4"/>
      <c r="I21" s="4"/>
      <c r="J21" s="4"/>
      <c r="K21" s="4"/>
    </row>
    <row r="22" spans="1:11" ht="12.75" customHeight="1" x14ac:dyDescent="0.3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ht="30" customHeight="1" x14ac:dyDescent="0.35">
      <c r="A23" s="3"/>
      <c r="B23" s="3"/>
      <c r="C23" s="3"/>
      <c r="D23" s="3"/>
      <c r="E23" s="3"/>
      <c r="F23" s="3"/>
      <c r="G23" s="3" t="s">
        <v>42</v>
      </c>
      <c r="H23" s="3"/>
      <c r="I23" s="3"/>
      <c r="J23" s="3"/>
      <c r="K23" s="4"/>
    </row>
    <row r="24" spans="1:11" ht="12.75" customHeight="1" x14ac:dyDescent="0.35">
      <c r="A24" s="3"/>
      <c r="B24" s="3"/>
      <c r="C24" s="3"/>
      <c r="D24" s="3"/>
      <c r="E24" s="3"/>
      <c r="F24" s="3"/>
      <c r="G24" s="3"/>
      <c r="H24" s="75" t="s">
        <v>43</v>
      </c>
      <c r="I24" s="75"/>
      <c r="J24" s="75"/>
      <c r="K24" s="4"/>
    </row>
    <row r="25" spans="1:11" ht="14.25" customHeight="1" x14ac:dyDescent="0.35">
      <c r="A25" s="3"/>
      <c r="B25" s="3"/>
      <c r="C25" s="3"/>
      <c r="D25" s="3"/>
      <c r="E25" s="3"/>
      <c r="F25" s="3"/>
      <c r="G25" s="3"/>
      <c r="H25" s="3" t="s">
        <v>44</v>
      </c>
      <c r="I25" s="3"/>
      <c r="J25" s="3"/>
      <c r="K25" s="4"/>
    </row>
    <row r="26" spans="1:11" s="36" customFormat="1" ht="13" x14ac:dyDescent="0.3">
      <c r="A26" s="41" t="s">
        <v>82</v>
      </c>
      <c r="B26" s="41"/>
      <c r="C26" s="41"/>
      <c r="D26" s="41"/>
      <c r="E26" s="41"/>
      <c r="F26" s="41"/>
      <c r="G26" s="34"/>
      <c r="H26" s="34"/>
      <c r="I26" s="34"/>
      <c r="J26" s="34"/>
      <c r="K26" s="35"/>
    </row>
    <row r="27" spans="1:11" s="36" customFormat="1" ht="13" x14ac:dyDescent="0.3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5"/>
    </row>
    <row r="28" spans="1:11" x14ac:dyDescent="0.3">
      <c r="A28" s="34"/>
      <c r="B28" s="3"/>
      <c r="C28" s="3"/>
      <c r="D28" s="3"/>
      <c r="E28" s="3"/>
      <c r="F28" s="3"/>
      <c r="G28" s="3"/>
      <c r="H28" s="3"/>
      <c r="I28" s="3"/>
      <c r="J28" s="3"/>
    </row>
  </sheetData>
  <mergeCells count="13">
    <mergeCell ref="H24:J24"/>
    <mergeCell ref="A9:B9"/>
    <mergeCell ref="C9:D9"/>
    <mergeCell ref="G9:J9"/>
    <mergeCell ref="B14:D14"/>
    <mergeCell ref="B17:D17"/>
    <mergeCell ref="F17:G17"/>
    <mergeCell ref="A7:K7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D12" sqref="D12"/>
    </sheetView>
  </sheetViews>
  <sheetFormatPr defaultRowHeight="14" x14ac:dyDescent="0.3"/>
  <cols>
    <col min="1" max="1" width="9.1796875" style="1"/>
    <col min="2" max="2" width="15.7265625" style="1" customWidth="1"/>
    <col min="3" max="3" width="12.26953125" style="1" customWidth="1"/>
    <col min="4" max="4" width="12.1796875" style="1" customWidth="1"/>
    <col min="5" max="5" width="11" style="1" customWidth="1"/>
    <col min="6" max="6" width="15.7265625" style="1" customWidth="1"/>
    <col min="7" max="7" width="12.453125" style="1" customWidth="1"/>
    <col min="8" max="8" width="13.269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7" width="9.1796875" style="1"/>
    <col min="258" max="258" width="15.7265625" style="1" customWidth="1"/>
    <col min="259" max="259" width="12.26953125" style="1" customWidth="1"/>
    <col min="260" max="260" width="12.1796875" style="1" customWidth="1"/>
    <col min="261" max="261" width="11" style="1" customWidth="1"/>
    <col min="262" max="262" width="15.7265625" style="1" customWidth="1"/>
    <col min="263" max="263" width="12.453125" style="1" customWidth="1"/>
    <col min="264" max="264" width="13.269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3" width="9.1796875" style="1"/>
    <col min="514" max="514" width="15.7265625" style="1" customWidth="1"/>
    <col min="515" max="515" width="12.26953125" style="1" customWidth="1"/>
    <col min="516" max="516" width="12.1796875" style="1" customWidth="1"/>
    <col min="517" max="517" width="11" style="1" customWidth="1"/>
    <col min="518" max="518" width="15.7265625" style="1" customWidth="1"/>
    <col min="519" max="519" width="12.453125" style="1" customWidth="1"/>
    <col min="520" max="520" width="13.269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9" width="9.1796875" style="1"/>
    <col min="770" max="770" width="15.7265625" style="1" customWidth="1"/>
    <col min="771" max="771" width="12.26953125" style="1" customWidth="1"/>
    <col min="772" max="772" width="12.1796875" style="1" customWidth="1"/>
    <col min="773" max="773" width="11" style="1" customWidth="1"/>
    <col min="774" max="774" width="15.7265625" style="1" customWidth="1"/>
    <col min="775" max="775" width="12.453125" style="1" customWidth="1"/>
    <col min="776" max="776" width="13.269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5" width="9.1796875" style="1"/>
    <col min="1026" max="1026" width="15.7265625" style="1" customWidth="1"/>
    <col min="1027" max="1027" width="12.26953125" style="1" customWidth="1"/>
    <col min="1028" max="1028" width="12.1796875" style="1" customWidth="1"/>
    <col min="1029" max="1029" width="11" style="1" customWidth="1"/>
    <col min="1030" max="1030" width="15.7265625" style="1" customWidth="1"/>
    <col min="1031" max="1031" width="12.453125" style="1" customWidth="1"/>
    <col min="1032" max="1032" width="13.269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1" width="9.1796875" style="1"/>
    <col min="1282" max="1282" width="15.7265625" style="1" customWidth="1"/>
    <col min="1283" max="1283" width="12.26953125" style="1" customWidth="1"/>
    <col min="1284" max="1284" width="12.1796875" style="1" customWidth="1"/>
    <col min="1285" max="1285" width="11" style="1" customWidth="1"/>
    <col min="1286" max="1286" width="15.7265625" style="1" customWidth="1"/>
    <col min="1287" max="1287" width="12.453125" style="1" customWidth="1"/>
    <col min="1288" max="1288" width="13.269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7" width="9.1796875" style="1"/>
    <col min="1538" max="1538" width="15.7265625" style="1" customWidth="1"/>
    <col min="1539" max="1539" width="12.26953125" style="1" customWidth="1"/>
    <col min="1540" max="1540" width="12.1796875" style="1" customWidth="1"/>
    <col min="1541" max="1541" width="11" style="1" customWidth="1"/>
    <col min="1542" max="1542" width="15.7265625" style="1" customWidth="1"/>
    <col min="1543" max="1543" width="12.453125" style="1" customWidth="1"/>
    <col min="1544" max="1544" width="13.269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3" width="9.1796875" style="1"/>
    <col min="1794" max="1794" width="15.7265625" style="1" customWidth="1"/>
    <col min="1795" max="1795" width="12.26953125" style="1" customWidth="1"/>
    <col min="1796" max="1796" width="12.1796875" style="1" customWidth="1"/>
    <col min="1797" max="1797" width="11" style="1" customWidth="1"/>
    <col min="1798" max="1798" width="15.7265625" style="1" customWidth="1"/>
    <col min="1799" max="1799" width="12.453125" style="1" customWidth="1"/>
    <col min="1800" max="1800" width="13.269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9" width="9.1796875" style="1"/>
    <col min="2050" max="2050" width="15.7265625" style="1" customWidth="1"/>
    <col min="2051" max="2051" width="12.26953125" style="1" customWidth="1"/>
    <col min="2052" max="2052" width="12.1796875" style="1" customWidth="1"/>
    <col min="2053" max="2053" width="11" style="1" customWidth="1"/>
    <col min="2054" max="2054" width="15.7265625" style="1" customWidth="1"/>
    <col min="2055" max="2055" width="12.453125" style="1" customWidth="1"/>
    <col min="2056" max="2056" width="13.269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5" width="9.1796875" style="1"/>
    <col min="2306" max="2306" width="15.7265625" style="1" customWidth="1"/>
    <col min="2307" max="2307" width="12.26953125" style="1" customWidth="1"/>
    <col min="2308" max="2308" width="12.1796875" style="1" customWidth="1"/>
    <col min="2309" max="2309" width="11" style="1" customWidth="1"/>
    <col min="2310" max="2310" width="15.7265625" style="1" customWidth="1"/>
    <col min="2311" max="2311" width="12.453125" style="1" customWidth="1"/>
    <col min="2312" max="2312" width="13.269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1" width="9.1796875" style="1"/>
    <col min="2562" max="2562" width="15.7265625" style="1" customWidth="1"/>
    <col min="2563" max="2563" width="12.26953125" style="1" customWidth="1"/>
    <col min="2564" max="2564" width="12.1796875" style="1" customWidth="1"/>
    <col min="2565" max="2565" width="11" style="1" customWidth="1"/>
    <col min="2566" max="2566" width="15.7265625" style="1" customWidth="1"/>
    <col min="2567" max="2567" width="12.453125" style="1" customWidth="1"/>
    <col min="2568" max="2568" width="13.269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7" width="9.1796875" style="1"/>
    <col min="2818" max="2818" width="15.7265625" style="1" customWidth="1"/>
    <col min="2819" max="2819" width="12.26953125" style="1" customWidth="1"/>
    <col min="2820" max="2820" width="12.1796875" style="1" customWidth="1"/>
    <col min="2821" max="2821" width="11" style="1" customWidth="1"/>
    <col min="2822" max="2822" width="15.7265625" style="1" customWidth="1"/>
    <col min="2823" max="2823" width="12.453125" style="1" customWidth="1"/>
    <col min="2824" max="2824" width="13.269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3" width="9.1796875" style="1"/>
    <col min="3074" max="3074" width="15.7265625" style="1" customWidth="1"/>
    <col min="3075" max="3075" width="12.26953125" style="1" customWidth="1"/>
    <col min="3076" max="3076" width="12.1796875" style="1" customWidth="1"/>
    <col min="3077" max="3077" width="11" style="1" customWidth="1"/>
    <col min="3078" max="3078" width="15.7265625" style="1" customWidth="1"/>
    <col min="3079" max="3079" width="12.453125" style="1" customWidth="1"/>
    <col min="3080" max="3080" width="13.269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9" width="9.1796875" style="1"/>
    <col min="3330" max="3330" width="15.7265625" style="1" customWidth="1"/>
    <col min="3331" max="3331" width="12.26953125" style="1" customWidth="1"/>
    <col min="3332" max="3332" width="12.1796875" style="1" customWidth="1"/>
    <col min="3333" max="3333" width="11" style="1" customWidth="1"/>
    <col min="3334" max="3334" width="15.7265625" style="1" customWidth="1"/>
    <col min="3335" max="3335" width="12.453125" style="1" customWidth="1"/>
    <col min="3336" max="3336" width="13.269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5" width="9.1796875" style="1"/>
    <col min="3586" max="3586" width="15.7265625" style="1" customWidth="1"/>
    <col min="3587" max="3587" width="12.26953125" style="1" customWidth="1"/>
    <col min="3588" max="3588" width="12.1796875" style="1" customWidth="1"/>
    <col min="3589" max="3589" width="11" style="1" customWidth="1"/>
    <col min="3590" max="3590" width="15.7265625" style="1" customWidth="1"/>
    <col min="3591" max="3591" width="12.453125" style="1" customWidth="1"/>
    <col min="3592" max="3592" width="13.269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1" width="9.1796875" style="1"/>
    <col min="3842" max="3842" width="15.7265625" style="1" customWidth="1"/>
    <col min="3843" max="3843" width="12.26953125" style="1" customWidth="1"/>
    <col min="3844" max="3844" width="12.1796875" style="1" customWidth="1"/>
    <col min="3845" max="3845" width="11" style="1" customWidth="1"/>
    <col min="3846" max="3846" width="15.7265625" style="1" customWidth="1"/>
    <col min="3847" max="3847" width="12.453125" style="1" customWidth="1"/>
    <col min="3848" max="3848" width="13.269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7" width="9.1796875" style="1"/>
    <col min="4098" max="4098" width="15.7265625" style="1" customWidth="1"/>
    <col min="4099" max="4099" width="12.26953125" style="1" customWidth="1"/>
    <col min="4100" max="4100" width="12.1796875" style="1" customWidth="1"/>
    <col min="4101" max="4101" width="11" style="1" customWidth="1"/>
    <col min="4102" max="4102" width="15.7265625" style="1" customWidth="1"/>
    <col min="4103" max="4103" width="12.453125" style="1" customWidth="1"/>
    <col min="4104" max="4104" width="13.269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3" width="9.1796875" style="1"/>
    <col min="4354" max="4354" width="15.7265625" style="1" customWidth="1"/>
    <col min="4355" max="4355" width="12.26953125" style="1" customWidth="1"/>
    <col min="4356" max="4356" width="12.1796875" style="1" customWidth="1"/>
    <col min="4357" max="4357" width="11" style="1" customWidth="1"/>
    <col min="4358" max="4358" width="15.7265625" style="1" customWidth="1"/>
    <col min="4359" max="4359" width="12.453125" style="1" customWidth="1"/>
    <col min="4360" max="4360" width="13.269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9" width="9.1796875" style="1"/>
    <col min="4610" max="4610" width="15.7265625" style="1" customWidth="1"/>
    <col min="4611" max="4611" width="12.26953125" style="1" customWidth="1"/>
    <col min="4612" max="4612" width="12.1796875" style="1" customWidth="1"/>
    <col min="4613" max="4613" width="11" style="1" customWidth="1"/>
    <col min="4614" max="4614" width="15.7265625" style="1" customWidth="1"/>
    <col min="4615" max="4615" width="12.453125" style="1" customWidth="1"/>
    <col min="4616" max="4616" width="13.269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5" width="9.1796875" style="1"/>
    <col min="4866" max="4866" width="15.7265625" style="1" customWidth="1"/>
    <col min="4867" max="4867" width="12.26953125" style="1" customWidth="1"/>
    <col min="4868" max="4868" width="12.1796875" style="1" customWidth="1"/>
    <col min="4869" max="4869" width="11" style="1" customWidth="1"/>
    <col min="4870" max="4870" width="15.7265625" style="1" customWidth="1"/>
    <col min="4871" max="4871" width="12.453125" style="1" customWidth="1"/>
    <col min="4872" max="4872" width="13.269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1" width="9.1796875" style="1"/>
    <col min="5122" max="5122" width="15.7265625" style="1" customWidth="1"/>
    <col min="5123" max="5123" width="12.26953125" style="1" customWidth="1"/>
    <col min="5124" max="5124" width="12.1796875" style="1" customWidth="1"/>
    <col min="5125" max="5125" width="11" style="1" customWidth="1"/>
    <col min="5126" max="5126" width="15.7265625" style="1" customWidth="1"/>
    <col min="5127" max="5127" width="12.453125" style="1" customWidth="1"/>
    <col min="5128" max="5128" width="13.269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7" width="9.1796875" style="1"/>
    <col min="5378" max="5378" width="15.7265625" style="1" customWidth="1"/>
    <col min="5379" max="5379" width="12.26953125" style="1" customWidth="1"/>
    <col min="5380" max="5380" width="12.1796875" style="1" customWidth="1"/>
    <col min="5381" max="5381" width="11" style="1" customWidth="1"/>
    <col min="5382" max="5382" width="15.7265625" style="1" customWidth="1"/>
    <col min="5383" max="5383" width="12.453125" style="1" customWidth="1"/>
    <col min="5384" max="5384" width="13.269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3" width="9.1796875" style="1"/>
    <col min="5634" max="5634" width="15.7265625" style="1" customWidth="1"/>
    <col min="5635" max="5635" width="12.26953125" style="1" customWidth="1"/>
    <col min="5636" max="5636" width="12.1796875" style="1" customWidth="1"/>
    <col min="5637" max="5637" width="11" style="1" customWidth="1"/>
    <col min="5638" max="5638" width="15.7265625" style="1" customWidth="1"/>
    <col min="5639" max="5639" width="12.453125" style="1" customWidth="1"/>
    <col min="5640" max="5640" width="13.269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9" width="9.1796875" style="1"/>
    <col min="5890" max="5890" width="15.7265625" style="1" customWidth="1"/>
    <col min="5891" max="5891" width="12.26953125" style="1" customWidth="1"/>
    <col min="5892" max="5892" width="12.1796875" style="1" customWidth="1"/>
    <col min="5893" max="5893" width="11" style="1" customWidth="1"/>
    <col min="5894" max="5894" width="15.7265625" style="1" customWidth="1"/>
    <col min="5895" max="5895" width="12.453125" style="1" customWidth="1"/>
    <col min="5896" max="5896" width="13.269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5" width="9.1796875" style="1"/>
    <col min="6146" max="6146" width="15.7265625" style="1" customWidth="1"/>
    <col min="6147" max="6147" width="12.26953125" style="1" customWidth="1"/>
    <col min="6148" max="6148" width="12.1796875" style="1" customWidth="1"/>
    <col min="6149" max="6149" width="11" style="1" customWidth="1"/>
    <col min="6150" max="6150" width="15.7265625" style="1" customWidth="1"/>
    <col min="6151" max="6151" width="12.453125" style="1" customWidth="1"/>
    <col min="6152" max="6152" width="13.269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1" width="9.1796875" style="1"/>
    <col min="6402" max="6402" width="15.7265625" style="1" customWidth="1"/>
    <col min="6403" max="6403" width="12.26953125" style="1" customWidth="1"/>
    <col min="6404" max="6404" width="12.1796875" style="1" customWidth="1"/>
    <col min="6405" max="6405" width="11" style="1" customWidth="1"/>
    <col min="6406" max="6406" width="15.7265625" style="1" customWidth="1"/>
    <col min="6407" max="6407" width="12.453125" style="1" customWidth="1"/>
    <col min="6408" max="6408" width="13.269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7" width="9.1796875" style="1"/>
    <col min="6658" max="6658" width="15.7265625" style="1" customWidth="1"/>
    <col min="6659" max="6659" width="12.26953125" style="1" customWidth="1"/>
    <col min="6660" max="6660" width="12.1796875" style="1" customWidth="1"/>
    <col min="6661" max="6661" width="11" style="1" customWidth="1"/>
    <col min="6662" max="6662" width="15.7265625" style="1" customWidth="1"/>
    <col min="6663" max="6663" width="12.453125" style="1" customWidth="1"/>
    <col min="6664" max="6664" width="13.269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3" width="9.1796875" style="1"/>
    <col min="6914" max="6914" width="15.7265625" style="1" customWidth="1"/>
    <col min="6915" max="6915" width="12.26953125" style="1" customWidth="1"/>
    <col min="6916" max="6916" width="12.1796875" style="1" customWidth="1"/>
    <col min="6917" max="6917" width="11" style="1" customWidth="1"/>
    <col min="6918" max="6918" width="15.7265625" style="1" customWidth="1"/>
    <col min="6919" max="6919" width="12.453125" style="1" customWidth="1"/>
    <col min="6920" max="6920" width="13.269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9" width="9.1796875" style="1"/>
    <col min="7170" max="7170" width="15.7265625" style="1" customWidth="1"/>
    <col min="7171" max="7171" width="12.26953125" style="1" customWidth="1"/>
    <col min="7172" max="7172" width="12.1796875" style="1" customWidth="1"/>
    <col min="7173" max="7173" width="11" style="1" customWidth="1"/>
    <col min="7174" max="7174" width="15.7265625" style="1" customWidth="1"/>
    <col min="7175" max="7175" width="12.453125" style="1" customWidth="1"/>
    <col min="7176" max="7176" width="13.269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5" width="9.1796875" style="1"/>
    <col min="7426" max="7426" width="15.7265625" style="1" customWidth="1"/>
    <col min="7427" max="7427" width="12.26953125" style="1" customWidth="1"/>
    <col min="7428" max="7428" width="12.1796875" style="1" customWidth="1"/>
    <col min="7429" max="7429" width="11" style="1" customWidth="1"/>
    <col min="7430" max="7430" width="15.7265625" style="1" customWidth="1"/>
    <col min="7431" max="7431" width="12.453125" style="1" customWidth="1"/>
    <col min="7432" max="7432" width="13.269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1" width="9.1796875" style="1"/>
    <col min="7682" max="7682" width="15.7265625" style="1" customWidth="1"/>
    <col min="7683" max="7683" width="12.26953125" style="1" customWidth="1"/>
    <col min="7684" max="7684" width="12.1796875" style="1" customWidth="1"/>
    <col min="7685" max="7685" width="11" style="1" customWidth="1"/>
    <col min="7686" max="7686" width="15.7265625" style="1" customWidth="1"/>
    <col min="7687" max="7687" width="12.453125" style="1" customWidth="1"/>
    <col min="7688" max="7688" width="13.269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7" width="9.1796875" style="1"/>
    <col min="7938" max="7938" width="15.7265625" style="1" customWidth="1"/>
    <col min="7939" max="7939" width="12.26953125" style="1" customWidth="1"/>
    <col min="7940" max="7940" width="12.1796875" style="1" customWidth="1"/>
    <col min="7941" max="7941" width="11" style="1" customWidth="1"/>
    <col min="7942" max="7942" width="15.7265625" style="1" customWidth="1"/>
    <col min="7943" max="7943" width="12.453125" style="1" customWidth="1"/>
    <col min="7944" max="7944" width="13.269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3" width="9.1796875" style="1"/>
    <col min="8194" max="8194" width="15.7265625" style="1" customWidth="1"/>
    <col min="8195" max="8195" width="12.26953125" style="1" customWidth="1"/>
    <col min="8196" max="8196" width="12.1796875" style="1" customWidth="1"/>
    <col min="8197" max="8197" width="11" style="1" customWidth="1"/>
    <col min="8198" max="8198" width="15.7265625" style="1" customWidth="1"/>
    <col min="8199" max="8199" width="12.453125" style="1" customWidth="1"/>
    <col min="8200" max="8200" width="13.269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9" width="9.1796875" style="1"/>
    <col min="8450" max="8450" width="15.7265625" style="1" customWidth="1"/>
    <col min="8451" max="8451" width="12.26953125" style="1" customWidth="1"/>
    <col min="8452" max="8452" width="12.1796875" style="1" customWidth="1"/>
    <col min="8453" max="8453" width="11" style="1" customWidth="1"/>
    <col min="8454" max="8454" width="15.7265625" style="1" customWidth="1"/>
    <col min="8455" max="8455" width="12.453125" style="1" customWidth="1"/>
    <col min="8456" max="8456" width="13.269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5" width="9.1796875" style="1"/>
    <col min="8706" max="8706" width="15.7265625" style="1" customWidth="1"/>
    <col min="8707" max="8707" width="12.26953125" style="1" customWidth="1"/>
    <col min="8708" max="8708" width="12.1796875" style="1" customWidth="1"/>
    <col min="8709" max="8709" width="11" style="1" customWidth="1"/>
    <col min="8710" max="8710" width="15.7265625" style="1" customWidth="1"/>
    <col min="8711" max="8711" width="12.453125" style="1" customWidth="1"/>
    <col min="8712" max="8712" width="13.269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1" width="9.1796875" style="1"/>
    <col min="8962" max="8962" width="15.7265625" style="1" customWidth="1"/>
    <col min="8963" max="8963" width="12.26953125" style="1" customWidth="1"/>
    <col min="8964" max="8964" width="12.1796875" style="1" customWidth="1"/>
    <col min="8965" max="8965" width="11" style="1" customWidth="1"/>
    <col min="8966" max="8966" width="15.7265625" style="1" customWidth="1"/>
    <col min="8967" max="8967" width="12.453125" style="1" customWidth="1"/>
    <col min="8968" max="8968" width="13.269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7" width="9.1796875" style="1"/>
    <col min="9218" max="9218" width="15.7265625" style="1" customWidth="1"/>
    <col min="9219" max="9219" width="12.26953125" style="1" customWidth="1"/>
    <col min="9220" max="9220" width="12.1796875" style="1" customWidth="1"/>
    <col min="9221" max="9221" width="11" style="1" customWidth="1"/>
    <col min="9222" max="9222" width="15.7265625" style="1" customWidth="1"/>
    <col min="9223" max="9223" width="12.453125" style="1" customWidth="1"/>
    <col min="9224" max="9224" width="13.269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3" width="9.1796875" style="1"/>
    <col min="9474" max="9474" width="15.7265625" style="1" customWidth="1"/>
    <col min="9475" max="9475" width="12.26953125" style="1" customWidth="1"/>
    <col min="9476" max="9476" width="12.1796875" style="1" customWidth="1"/>
    <col min="9477" max="9477" width="11" style="1" customWidth="1"/>
    <col min="9478" max="9478" width="15.7265625" style="1" customWidth="1"/>
    <col min="9479" max="9479" width="12.453125" style="1" customWidth="1"/>
    <col min="9480" max="9480" width="13.269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9" width="9.1796875" style="1"/>
    <col min="9730" max="9730" width="15.7265625" style="1" customWidth="1"/>
    <col min="9731" max="9731" width="12.26953125" style="1" customWidth="1"/>
    <col min="9732" max="9732" width="12.1796875" style="1" customWidth="1"/>
    <col min="9733" max="9733" width="11" style="1" customWidth="1"/>
    <col min="9734" max="9734" width="15.7265625" style="1" customWidth="1"/>
    <col min="9735" max="9735" width="12.453125" style="1" customWidth="1"/>
    <col min="9736" max="9736" width="13.269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5" width="9.1796875" style="1"/>
    <col min="9986" max="9986" width="15.7265625" style="1" customWidth="1"/>
    <col min="9987" max="9987" width="12.26953125" style="1" customWidth="1"/>
    <col min="9988" max="9988" width="12.1796875" style="1" customWidth="1"/>
    <col min="9989" max="9989" width="11" style="1" customWidth="1"/>
    <col min="9990" max="9990" width="15.7265625" style="1" customWidth="1"/>
    <col min="9991" max="9991" width="12.453125" style="1" customWidth="1"/>
    <col min="9992" max="9992" width="13.269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1" width="9.1796875" style="1"/>
    <col min="10242" max="10242" width="15.7265625" style="1" customWidth="1"/>
    <col min="10243" max="10243" width="12.26953125" style="1" customWidth="1"/>
    <col min="10244" max="10244" width="12.1796875" style="1" customWidth="1"/>
    <col min="10245" max="10245" width="11" style="1" customWidth="1"/>
    <col min="10246" max="10246" width="15.7265625" style="1" customWidth="1"/>
    <col min="10247" max="10247" width="12.453125" style="1" customWidth="1"/>
    <col min="10248" max="10248" width="13.269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7" width="9.1796875" style="1"/>
    <col min="10498" max="10498" width="15.7265625" style="1" customWidth="1"/>
    <col min="10499" max="10499" width="12.26953125" style="1" customWidth="1"/>
    <col min="10500" max="10500" width="12.1796875" style="1" customWidth="1"/>
    <col min="10501" max="10501" width="11" style="1" customWidth="1"/>
    <col min="10502" max="10502" width="15.7265625" style="1" customWidth="1"/>
    <col min="10503" max="10503" width="12.453125" style="1" customWidth="1"/>
    <col min="10504" max="10504" width="13.269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3" width="9.1796875" style="1"/>
    <col min="10754" max="10754" width="15.7265625" style="1" customWidth="1"/>
    <col min="10755" max="10755" width="12.26953125" style="1" customWidth="1"/>
    <col min="10756" max="10756" width="12.1796875" style="1" customWidth="1"/>
    <col min="10757" max="10757" width="11" style="1" customWidth="1"/>
    <col min="10758" max="10758" width="15.7265625" style="1" customWidth="1"/>
    <col min="10759" max="10759" width="12.453125" style="1" customWidth="1"/>
    <col min="10760" max="10760" width="13.269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9" width="9.1796875" style="1"/>
    <col min="11010" max="11010" width="15.7265625" style="1" customWidth="1"/>
    <col min="11011" max="11011" width="12.26953125" style="1" customWidth="1"/>
    <col min="11012" max="11012" width="12.1796875" style="1" customWidth="1"/>
    <col min="11013" max="11013" width="11" style="1" customWidth="1"/>
    <col min="11014" max="11014" width="15.7265625" style="1" customWidth="1"/>
    <col min="11015" max="11015" width="12.453125" style="1" customWidth="1"/>
    <col min="11016" max="11016" width="13.269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5" width="9.1796875" style="1"/>
    <col min="11266" max="11266" width="15.7265625" style="1" customWidth="1"/>
    <col min="11267" max="11267" width="12.26953125" style="1" customWidth="1"/>
    <col min="11268" max="11268" width="12.1796875" style="1" customWidth="1"/>
    <col min="11269" max="11269" width="11" style="1" customWidth="1"/>
    <col min="11270" max="11270" width="15.7265625" style="1" customWidth="1"/>
    <col min="11271" max="11271" width="12.453125" style="1" customWidth="1"/>
    <col min="11272" max="11272" width="13.269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1" width="9.1796875" style="1"/>
    <col min="11522" max="11522" width="15.7265625" style="1" customWidth="1"/>
    <col min="11523" max="11523" width="12.26953125" style="1" customWidth="1"/>
    <col min="11524" max="11524" width="12.1796875" style="1" customWidth="1"/>
    <col min="11525" max="11525" width="11" style="1" customWidth="1"/>
    <col min="11526" max="11526" width="15.7265625" style="1" customWidth="1"/>
    <col min="11527" max="11527" width="12.453125" style="1" customWidth="1"/>
    <col min="11528" max="11528" width="13.269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7" width="9.1796875" style="1"/>
    <col min="11778" max="11778" width="15.7265625" style="1" customWidth="1"/>
    <col min="11779" max="11779" width="12.26953125" style="1" customWidth="1"/>
    <col min="11780" max="11780" width="12.1796875" style="1" customWidth="1"/>
    <col min="11781" max="11781" width="11" style="1" customWidth="1"/>
    <col min="11782" max="11782" width="15.7265625" style="1" customWidth="1"/>
    <col min="11783" max="11783" width="12.453125" style="1" customWidth="1"/>
    <col min="11784" max="11784" width="13.269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3" width="9.1796875" style="1"/>
    <col min="12034" max="12034" width="15.7265625" style="1" customWidth="1"/>
    <col min="12035" max="12035" width="12.26953125" style="1" customWidth="1"/>
    <col min="12036" max="12036" width="12.1796875" style="1" customWidth="1"/>
    <col min="12037" max="12037" width="11" style="1" customWidth="1"/>
    <col min="12038" max="12038" width="15.7265625" style="1" customWidth="1"/>
    <col min="12039" max="12039" width="12.453125" style="1" customWidth="1"/>
    <col min="12040" max="12040" width="13.269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9" width="9.1796875" style="1"/>
    <col min="12290" max="12290" width="15.7265625" style="1" customWidth="1"/>
    <col min="12291" max="12291" width="12.26953125" style="1" customWidth="1"/>
    <col min="12292" max="12292" width="12.1796875" style="1" customWidth="1"/>
    <col min="12293" max="12293" width="11" style="1" customWidth="1"/>
    <col min="12294" max="12294" width="15.7265625" style="1" customWidth="1"/>
    <col min="12295" max="12295" width="12.453125" style="1" customWidth="1"/>
    <col min="12296" max="12296" width="13.269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5" width="9.1796875" style="1"/>
    <col min="12546" max="12546" width="15.7265625" style="1" customWidth="1"/>
    <col min="12547" max="12547" width="12.26953125" style="1" customWidth="1"/>
    <col min="12548" max="12548" width="12.1796875" style="1" customWidth="1"/>
    <col min="12549" max="12549" width="11" style="1" customWidth="1"/>
    <col min="12550" max="12550" width="15.7265625" style="1" customWidth="1"/>
    <col min="12551" max="12551" width="12.453125" style="1" customWidth="1"/>
    <col min="12552" max="12552" width="13.269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1" width="9.1796875" style="1"/>
    <col min="12802" max="12802" width="15.7265625" style="1" customWidth="1"/>
    <col min="12803" max="12803" width="12.26953125" style="1" customWidth="1"/>
    <col min="12804" max="12804" width="12.1796875" style="1" customWidth="1"/>
    <col min="12805" max="12805" width="11" style="1" customWidth="1"/>
    <col min="12806" max="12806" width="15.7265625" style="1" customWidth="1"/>
    <col min="12807" max="12807" width="12.453125" style="1" customWidth="1"/>
    <col min="12808" max="12808" width="13.269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7" width="9.1796875" style="1"/>
    <col min="13058" max="13058" width="15.7265625" style="1" customWidth="1"/>
    <col min="13059" max="13059" width="12.26953125" style="1" customWidth="1"/>
    <col min="13060" max="13060" width="12.1796875" style="1" customWidth="1"/>
    <col min="13061" max="13061" width="11" style="1" customWidth="1"/>
    <col min="13062" max="13062" width="15.7265625" style="1" customWidth="1"/>
    <col min="13063" max="13063" width="12.453125" style="1" customWidth="1"/>
    <col min="13064" max="13064" width="13.269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3" width="9.1796875" style="1"/>
    <col min="13314" max="13314" width="15.7265625" style="1" customWidth="1"/>
    <col min="13315" max="13315" width="12.26953125" style="1" customWidth="1"/>
    <col min="13316" max="13316" width="12.1796875" style="1" customWidth="1"/>
    <col min="13317" max="13317" width="11" style="1" customWidth="1"/>
    <col min="13318" max="13318" width="15.7265625" style="1" customWidth="1"/>
    <col min="13319" max="13319" width="12.453125" style="1" customWidth="1"/>
    <col min="13320" max="13320" width="13.269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9" width="9.1796875" style="1"/>
    <col min="13570" max="13570" width="15.7265625" style="1" customWidth="1"/>
    <col min="13571" max="13571" width="12.26953125" style="1" customWidth="1"/>
    <col min="13572" max="13572" width="12.1796875" style="1" customWidth="1"/>
    <col min="13573" max="13573" width="11" style="1" customWidth="1"/>
    <col min="13574" max="13574" width="15.7265625" style="1" customWidth="1"/>
    <col min="13575" max="13575" width="12.453125" style="1" customWidth="1"/>
    <col min="13576" max="13576" width="13.269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5" width="9.1796875" style="1"/>
    <col min="13826" max="13826" width="15.7265625" style="1" customWidth="1"/>
    <col min="13827" max="13827" width="12.26953125" style="1" customWidth="1"/>
    <col min="13828" max="13828" width="12.1796875" style="1" customWidth="1"/>
    <col min="13829" max="13829" width="11" style="1" customWidth="1"/>
    <col min="13830" max="13830" width="15.7265625" style="1" customWidth="1"/>
    <col min="13831" max="13831" width="12.453125" style="1" customWidth="1"/>
    <col min="13832" max="13832" width="13.269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1" width="9.1796875" style="1"/>
    <col min="14082" max="14082" width="15.7265625" style="1" customWidth="1"/>
    <col min="14083" max="14083" width="12.26953125" style="1" customWidth="1"/>
    <col min="14084" max="14084" width="12.1796875" style="1" customWidth="1"/>
    <col min="14085" max="14085" width="11" style="1" customWidth="1"/>
    <col min="14086" max="14086" width="15.7265625" style="1" customWidth="1"/>
    <col min="14087" max="14087" width="12.453125" style="1" customWidth="1"/>
    <col min="14088" max="14088" width="13.269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7" width="9.1796875" style="1"/>
    <col min="14338" max="14338" width="15.7265625" style="1" customWidth="1"/>
    <col min="14339" max="14339" width="12.26953125" style="1" customWidth="1"/>
    <col min="14340" max="14340" width="12.1796875" style="1" customWidth="1"/>
    <col min="14341" max="14341" width="11" style="1" customWidth="1"/>
    <col min="14342" max="14342" width="15.7265625" style="1" customWidth="1"/>
    <col min="14343" max="14343" width="12.453125" style="1" customWidth="1"/>
    <col min="14344" max="14344" width="13.269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3" width="9.1796875" style="1"/>
    <col min="14594" max="14594" width="15.7265625" style="1" customWidth="1"/>
    <col min="14595" max="14595" width="12.26953125" style="1" customWidth="1"/>
    <col min="14596" max="14596" width="12.1796875" style="1" customWidth="1"/>
    <col min="14597" max="14597" width="11" style="1" customWidth="1"/>
    <col min="14598" max="14598" width="15.7265625" style="1" customWidth="1"/>
    <col min="14599" max="14599" width="12.453125" style="1" customWidth="1"/>
    <col min="14600" max="14600" width="13.269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9" width="9.1796875" style="1"/>
    <col min="14850" max="14850" width="15.7265625" style="1" customWidth="1"/>
    <col min="14851" max="14851" width="12.26953125" style="1" customWidth="1"/>
    <col min="14852" max="14852" width="12.1796875" style="1" customWidth="1"/>
    <col min="14853" max="14853" width="11" style="1" customWidth="1"/>
    <col min="14854" max="14854" width="15.7265625" style="1" customWidth="1"/>
    <col min="14855" max="14855" width="12.453125" style="1" customWidth="1"/>
    <col min="14856" max="14856" width="13.269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5" width="9.1796875" style="1"/>
    <col min="15106" max="15106" width="15.7265625" style="1" customWidth="1"/>
    <col min="15107" max="15107" width="12.26953125" style="1" customWidth="1"/>
    <col min="15108" max="15108" width="12.1796875" style="1" customWidth="1"/>
    <col min="15109" max="15109" width="11" style="1" customWidth="1"/>
    <col min="15110" max="15110" width="15.7265625" style="1" customWidth="1"/>
    <col min="15111" max="15111" width="12.453125" style="1" customWidth="1"/>
    <col min="15112" max="15112" width="13.269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1" width="9.1796875" style="1"/>
    <col min="15362" max="15362" width="15.7265625" style="1" customWidth="1"/>
    <col min="15363" max="15363" width="12.26953125" style="1" customWidth="1"/>
    <col min="15364" max="15364" width="12.1796875" style="1" customWidth="1"/>
    <col min="15365" max="15365" width="11" style="1" customWidth="1"/>
    <col min="15366" max="15366" width="15.7265625" style="1" customWidth="1"/>
    <col min="15367" max="15367" width="12.453125" style="1" customWidth="1"/>
    <col min="15368" max="15368" width="13.269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7" width="9.1796875" style="1"/>
    <col min="15618" max="15618" width="15.7265625" style="1" customWidth="1"/>
    <col min="15619" max="15619" width="12.26953125" style="1" customWidth="1"/>
    <col min="15620" max="15620" width="12.1796875" style="1" customWidth="1"/>
    <col min="15621" max="15621" width="11" style="1" customWidth="1"/>
    <col min="15622" max="15622" width="15.7265625" style="1" customWidth="1"/>
    <col min="15623" max="15623" width="12.453125" style="1" customWidth="1"/>
    <col min="15624" max="15624" width="13.269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3" width="9.1796875" style="1"/>
    <col min="15874" max="15874" width="15.7265625" style="1" customWidth="1"/>
    <col min="15875" max="15875" width="12.26953125" style="1" customWidth="1"/>
    <col min="15876" max="15876" width="12.1796875" style="1" customWidth="1"/>
    <col min="15877" max="15877" width="11" style="1" customWidth="1"/>
    <col min="15878" max="15878" width="15.7265625" style="1" customWidth="1"/>
    <col min="15879" max="15879" width="12.453125" style="1" customWidth="1"/>
    <col min="15880" max="15880" width="13.269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9" width="9.1796875" style="1"/>
    <col min="16130" max="16130" width="15.7265625" style="1" customWidth="1"/>
    <col min="16131" max="16131" width="12.26953125" style="1" customWidth="1"/>
    <col min="16132" max="16132" width="12.1796875" style="1" customWidth="1"/>
    <col min="16133" max="16133" width="11" style="1" customWidth="1"/>
    <col min="16134" max="16134" width="15.7265625" style="1" customWidth="1"/>
    <col min="16135" max="16135" width="12.453125" style="1" customWidth="1"/>
    <col min="16136" max="16136" width="13.269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3" x14ac:dyDescent="0.3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3" x14ac:dyDescent="0.3">
      <c r="A3" s="7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3" x14ac:dyDescent="0.3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3" x14ac:dyDescent="0.3">
      <c r="A5" s="74" t="s">
        <v>46</v>
      </c>
      <c r="B5" s="74"/>
      <c r="C5" s="74"/>
      <c r="D5" s="74"/>
      <c r="E5" s="74"/>
      <c r="F5" s="74"/>
      <c r="G5" s="74"/>
      <c r="H5" s="74"/>
      <c r="I5" s="74"/>
      <c r="J5" s="74"/>
      <c r="K5" s="74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84" t="s">
        <v>74</v>
      </c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13" ht="14.5" x14ac:dyDescent="0.35">
      <c r="A8" s="5" t="s">
        <v>6</v>
      </c>
      <c r="B8" s="6"/>
      <c r="C8" s="5" t="s">
        <v>95</v>
      </c>
      <c r="D8" s="6"/>
      <c r="E8" s="5" t="s">
        <v>8</v>
      </c>
      <c r="F8" s="7" t="s">
        <v>96</v>
      </c>
      <c r="G8" s="8"/>
      <c r="H8" s="9"/>
      <c r="I8" s="9"/>
      <c r="J8" s="5" t="s">
        <v>9</v>
      </c>
      <c r="K8" s="7" t="s">
        <v>97</v>
      </c>
    </row>
    <row r="9" spans="1:13" ht="24.75" customHeight="1" x14ac:dyDescent="0.35">
      <c r="A9" s="76" t="s">
        <v>10</v>
      </c>
      <c r="B9" s="76"/>
      <c r="C9" s="77" t="s">
        <v>98</v>
      </c>
      <c r="D9" s="78"/>
      <c r="E9" s="10" t="s">
        <v>12</v>
      </c>
      <c r="F9" s="11"/>
      <c r="G9" s="79" t="s">
        <v>99</v>
      </c>
      <c r="H9" s="80"/>
      <c r="I9" s="80"/>
      <c r="J9" s="81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28" x14ac:dyDescent="0.3">
      <c r="A12" s="15">
        <v>1</v>
      </c>
      <c r="B12" s="16" t="s">
        <v>36</v>
      </c>
      <c r="C12" s="15">
        <v>472300000</v>
      </c>
      <c r="D12" s="17">
        <v>6211811.5</v>
      </c>
      <c r="E12" s="18">
        <v>2.0609999999999999</v>
      </c>
      <c r="F12" s="17">
        <f>(C12*0.5)/12</f>
        <v>19679166.666666668</v>
      </c>
      <c r="G12" s="17">
        <f>D12*E12</f>
        <v>12802543.501499999</v>
      </c>
      <c r="H12" s="17">
        <f>G12*(1/100)</f>
        <v>128025.435015</v>
      </c>
      <c r="I12" s="17">
        <f>G12-H12</f>
        <v>12674518.066484999</v>
      </c>
      <c r="J12" s="17">
        <f>F12+I12</f>
        <v>32353684.733151667</v>
      </c>
      <c r="K12" s="17">
        <f>F12+G12</f>
        <v>32481710.168166667</v>
      </c>
    </row>
    <row r="13" spans="1:13" ht="14.5" x14ac:dyDescent="0.35">
      <c r="A13" s="19"/>
      <c r="B13" s="3"/>
      <c r="C13" s="3"/>
      <c r="D13" s="20"/>
      <c r="E13" s="3"/>
      <c r="F13" s="21"/>
      <c r="G13" s="22"/>
      <c r="H13" s="22"/>
      <c r="I13" s="21"/>
      <c r="J13" s="23"/>
      <c r="K13" s="4"/>
      <c r="M13" s="18"/>
    </row>
    <row r="14" spans="1:13" ht="21.75" customHeight="1" x14ac:dyDescent="0.35">
      <c r="A14" s="19"/>
      <c r="B14" s="82" t="s">
        <v>37</v>
      </c>
      <c r="C14" s="82"/>
      <c r="D14" s="82"/>
      <c r="E14" s="24"/>
      <c r="F14" s="25">
        <f>ROUND(J12,0)</f>
        <v>32353685</v>
      </c>
      <c r="G14" s="26"/>
      <c r="H14" s="27"/>
      <c r="I14" s="28"/>
      <c r="J14" s="29"/>
      <c r="K14" s="4"/>
    </row>
    <row r="15" spans="1:13" ht="16.5" customHeight="1" x14ac:dyDescent="0.35">
      <c r="A15" s="19"/>
      <c r="B15" s="3"/>
      <c r="C15" s="30"/>
      <c r="D15" s="30"/>
      <c r="E15" s="30"/>
      <c r="F15" s="27" t="s">
        <v>100</v>
      </c>
      <c r="G15" s="27"/>
      <c r="H15" s="27"/>
      <c r="I15" s="28"/>
      <c r="J15" s="29"/>
      <c r="K15" s="4"/>
    </row>
    <row r="16" spans="1:13" ht="11.25" customHeight="1" x14ac:dyDescent="0.35">
      <c r="A16" s="19"/>
      <c r="B16" s="3"/>
      <c r="C16" s="3"/>
      <c r="D16" s="3"/>
      <c r="E16" s="31"/>
      <c r="F16" s="28"/>
      <c r="G16" s="27"/>
      <c r="H16" s="27"/>
      <c r="I16" s="28"/>
      <c r="J16" s="29"/>
      <c r="K16" s="4"/>
    </row>
    <row r="17" spans="1:11" ht="19.5" customHeight="1" x14ac:dyDescent="0.35">
      <c r="A17" s="19"/>
      <c r="B17" s="82" t="s">
        <v>39</v>
      </c>
      <c r="C17" s="82"/>
      <c r="D17" s="82"/>
      <c r="E17" s="24"/>
      <c r="F17" s="83">
        <f>ROUND(K12,0)</f>
        <v>32481710</v>
      </c>
      <c r="G17" s="83"/>
      <c r="H17" s="27"/>
      <c r="I17" s="28"/>
      <c r="J17" s="29"/>
      <c r="K17" s="4"/>
    </row>
    <row r="18" spans="1:11" ht="16.5" customHeight="1" x14ac:dyDescent="0.35">
      <c r="A18" s="19"/>
      <c r="B18" s="3"/>
      <c r="C18" s="3"/>
      <c r="D18" s="20"/>
      <c r="E18" s="3"/>
      <c r="F18" s="27" t="s">
        <v>101</v>
      </c>
      <c r="G18" s="27"/>
      <c r="H18" s="27"/>
      <c r="I18" s="28"/>
      <c r="J18" s="29"/>
      <c r="K18" s="4"/>
    </row>
    <row r="19" spans="1:11" ht="7.5" customHeight="1" x14ac:dyDescent="0.35">
      <c r="A19" s="19"/>
      <c r="B19" s="3"/>
      <c r="C19" s="3"/>
      <c r="D19" s="20"/>
      <c r="E19" s="3"/>
      <c r="F19" s="32"/>
      <c r="G19" s="22"/>
      <c r="H19" s="22"/>
      <c r="I19" s="21"/>
      <c r="J19" s="23"/>
      <c r="K19" s="4"/>
    </row>
    <row r="20" spans="1:11" ht="4.5" customHeight="1" x14ac:dyDescent="0.35">
      <c r="A20" s="31"/>
      <c r="B20" s="3"/>
      <c r="C20" s="3"/>
      <c r="D20" s="3"/>
      <c r="E20" s="3"/>
      <c r="F20" s="3"/>
      <c r="G20" s="4"/>
      <c r="H20" s="4"/>
      <c r="I20" s="4"/>
      <c r="J20" s="3"/>
      <c r="K20" s="4"/>
    </row>
    <row r="21" spans="1:11" ht="15" customHeight="1" x14ac:dyDescent="0.35">
      <c r="A21" s="4"/>
      <c r="B21" s="4"/>
      <c r="C21" s="33"/>
      <c r="D21" s="4"/>
      <c r="E21" s="4"/>
      <c r="F21" s="4"/>
      <c r="G21" s="3" t="s">
        <v>41</v>
      </c>
      <c r="H21" s="4"/>
      <c r="I21" s="4"/>
      <c r="J21" s="4"/>
      <c r="K21" s="4"/>
    </row>
    <row r="22" spans="1:11" ht="12.75" customHeight="1" x14ac:dyDescent="0.3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ht="30" customHeight="1" x14ac:dyDescent="0.35">
      <c r="A23" s="3"/>
      <c r="B23" s="3"/>
      <c r="C23" s="3"/>
      <c r="D23" s="3"/>
      <c r="E23" s="3"/>
      <c r="F23" s="3"/>
      <c r="G23" s="3" t="s">
        <v>42</v>
      </c>
      <c r="H23" s="3"/>
      <c r="I23" s="3"/>
      <c r="J23" s="3"/>
      <c r="K23" s="4"/>
    </row>
    <row r="24" spans="1:11" ht="12.75" customHeight="1" x14ac:dyDescent="0.35">
      <c r="A24" s="3"/>
      <c r="B24" s="3"/>
      <c r="C24" s="3"/>
      <c r="D24" s="3"/>
      <c r="E24" s="3"/>
      <c r="F24" s="3"/>
      <c r="G24" s="3"/>
      <c r="H24" s="75" t="s">
        <v>43</v>
      </c>
      <c r="I24" s="75"/>
      <c r="J24" s="75"/>
      <c r="K24" s="4"/>
    </row>
    <row r="25" spans="1:11" ht="14.25" customHeight="1" x14ac:dyDescent="0.35">
      <c r="A25" s="3"/>
      <c r="B25" s="3"/>
      <c r="C25" s="3"/>
      <c r="D25" s="3"/>
      <c r="E25" s="3"/>
      <c r="F25" s="3"/>
      <c r="G25" s="3"/>
      <c r="H25" s="3" t="s">
        <v>44</v>
      </c>
      <c r="I25" s="3"/>
      <c r="J25" s="3"/>
      <c r="K25" s="4"/>
    </row>
    <row r="26" spans="1:11" s="36" customFormat="1" ht="13" x14ac:dyDescent="0.3">
      <c r="A26" s="41" t="s">
        <v>82</v>
      </c>
      <c r="B26" s="41"/>
      <c r="C26" s="41"/>
      <c r="D26" s="41"/>
      <c r="E26" s="41"/>
      <c r="F26" s="41"/>
      <c r="G26" s="34"/>
      <c r="H26" s="34"/>
      <c r="I26" s="34"/>
      <c r="J26" s="34"/>
      <c r="K26" s="35"/>
    </row>
    <row r="27" spans="1:11" s="36" customFormat="1" ht="13" x14ac:dyDescent="0.3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5"/>
    </row>
    <row r="28" spans="1:11" x14ac:dyDescent="0.3">
      <c r="A28" s="34"/>
      <c r="B28" s="3"/>
      <c r="C28" s="3"/>
      <c r="D28" s="3"/>
      <c r="E28" s="3"/>
      <c r="F28" s="3"/>
      <c r="G28" s="3"/>
      <c r="H28" s="3"/>
      <c r="I28" s="3"/>
      <c r="J28" s="3"/>
    </row>
  </sheetData>
  <mergeCells count="13">
    <mergeCell ref="H24:J24"/>
    <mergeCell ref="A9:B9"/>
    <mergeCell ref="C9:D9"/>
    <mergeCell ref="G9:J9"/>
    <mergeCell ref="B14:D14"/>
    <mergeCell ref="B17:D17"/>
    <mergeCell ref="F17:G17"/>
    <mergeCell ref="A7:K7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F14" sqref="F14"/>
    </sheetView>
  </sheetViews>
  <sheetFormatPr defaultRowHeight="14" x14ac:dyDescent="0.3"/>
  <cols>
    <col min="1" max="1" width="9.1796875" style="1"/>
    <col min="2" max="2" width="15.7265625" style="1" customWidth="1"/>
    <col min="3" max="3" width="12.26953125" style="1" customWidth="1"/>
    <col min="4" max="4" width="12.1796875" style="1" customWidth="1"/>
    <col min="5" max="5" width="11" style="1" customWidth="1"/>
    <col min="6" max="6" width="15.7265625" style="1" customWidth="1"/>
    <col min="7" max="7" width="12.453125" style="1" customWidth="1"/>
    <col min="8" max="8" width="13.269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7" width="9.1796875" style="1"/>
    <col min="258" max="258" width="15.7265625" style="1" customWidth="1"/>
    <col min="259" max="259" width="12.26953125" style="1" customWidth="1"/>
    <col min="260" max="260" width="12.1796875" style="1" customWidth="1"/>
    <col min="261" max="261" width="11" style="1" customWidth="1"/>
    <col min="262" max="262" width="15.7265625" style="1" customWidth="1"/>
    <col min="263" max="263" width="12.453125" style="1" customWidth="1"/>
    <col min="264" max="264" width="13.269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3" width="9.1796875" style="1"/>
    <col min="514" max="514" width="15.7265625" style="1" customWidth="1"/>
    <col min="515" max="515" width="12.26953125" style="1" customWidth="1"/>
    <col min="516" max="516" width="12.1796875" style="1" customWidth="1"/>
    <col min="517" max="517" width="11" style="1" customWidth="1"/>
    <col min="518" max="518" width="15.7265625" style="1" customWidth="1"/>
    <col min="519" max="519" width="12.453125" style="1" customWidth="1"/>
    <col min="520" max="520" width="13.269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9" width="9.1796875" style="1"/>
    <col min="770" max="770" width="15.7265625" style="1" customWidth="1"/>
    <col min="771" max="771" width="12.26953125" style="1" customWidth="1"/>
    <col min="772" max="772" width="12.1796875" style="1" customWidth="1"/>
    <col min="773" max="773" width="11" style="1" customWidth="1"/>
    <col min="774" max="774" width="15.7265625" style="1" customWidth="1"/>
    <col min="775" max="775" width="12.453125" style="1" customWidth="1"/>
    <col min="776" max="776" width="13.269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5" width="9.1796875" style="1"/>
    <col min="1026" max="1026" width="15.7265625" style="1" customWidth="1"/>
    <col min="1027" max="1027" width="12.26953125" style="1" customWidth="1"/>
    <col min="1028" max="1028" width="12.1796875" style="1" customWidth="1"/>
    <col min="1029" max="1029" width="11" style="1" customWidth="1"/>
    <col min="1030" max="1030" width="15.7265625" style="1" customWidth="1"/>
    <col min="1031" max="1031" width="12.453125" style="1" customWidth="1"/>
    <col min="1032" max="1032" width="13.269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1" width="9.1796875" style="1"/>
    <col min="1282" max="1282" width="15.7265625" style="1" customWidth="1"/>
    <col min="1283" max="1283" width="12.26953125" style="1" customWidth="1"/>
    <col min="1284" max="1284" width="12.1796875" style="1" customWidth="1"/>
    <col min="1285" max="1285" width="11" style="1" customWidth="1"/>
    <col min="1286" max="1286" width="15.7265625" style="1" customWidth="1"/>
    <col min="1287" max="1287" width="12.453125" style="1" customWidth="1"/>
    <col min="1288" max="1288" width="13.269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7" width="9.1796875" style="1"/>
    <col min="1538" max="1538" width="15.7265625" style="1" customWidth="1"/>
    <col min="1539" max="1539" width="12.26953125" style="1" customWidth="1"/>
    <col min="1540" max="1540" width="12.1796875" style="1" customWidth="1"/>
    <col min="1541" max="1541" width="11" style="1" customWidth="1"/>
    <col min="1542" max="1542" width="15.7265625" style="1" customWidth="1"/>
    <col min="1543" max="1543" width="12.453125" style="1" customWidth="1"/>
    <col min="1544" max="1544" width="13.269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3" width="9.1796875" style="1"/>
    <col min="1794" max="1794" width="15.7265625" style="1" customWidth="1"/>
    <col min="1795" max="1795" width="12.26953125" style="1" customWidth="1"/>
    <col min="1796" max="1796" width="12.1796875" style="1" customWidth="1"/>
    <col min="1797" max="1797" width="11" style="1" customWidth="1"/>
    <col min="1798" max="1798" width="15.7265625" style="1" customWidth="1"/>
    <col min="1799" max="1799" width="12.453125" style="1" customWidth="1"/>
    <col min="1800" max="1800" width="13.269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9" width="9.1796875" style="1"/>
    <col min="2050" max="2050" width="15.7265625" style="1" customWidth="1"/>
    <col min="2051" max="2051" width="12.26953125" style="1" customWidth="1"/>
    <col min="2052" max="2052" width="12.1796875" style="1" customWidth="1"/>
    <col min="2053" max="2053" width="11" style="1" customWidth="1"/>
    <col min="2054" max="2054" width="15.7265625" style="1" customWidth="1"/>
    <col min="2055" max="2055" width="12.453125" style="1" customWidth="1"/>
    <col min="2056" max="2056" width="13.269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5" width="9.1796875" style="1"/>
    <col min="2306" max="2306" width="15.7265625" style="1" customWidth="1"/>
    <col min="2307" max="2307" width="12.26953125" style="1" customWidth="1"/>
    <col min="2308" max="2308" width="12.1796875" style="1" customWidth="1"/>
    <col min="2309" max="2309" width="11" style="1" customWidth="1"/>
    <col min="2310" max="2310" width="15.7265625" style="1" customWidth="1"/>
    <col min="2311" max="2311" width="12.453125" style="1" customWidth="1"/>
    <col min="2312" max="2312" width="13.269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1" width="9.1796875" style="1"/>
    <col min="2562" max="2562" width="15.7265625" style="1" customWidth="1"/>
    <col min="2563" max="2563" width="12.26953125" style="1" customWidth="1"/>
    <col min="2564" max="2564" width="12.1796875" style="1" customWidth="1"/>
    <col min="2565" max="2565" width="11" style="1" customWidth="1"/>
    <col min="2566" max="2566" width="15.7265625" style="1" customWidth="1"/>
    <col min="2567" max="2567" width="12.453125" style="1" customWidth="1"/>
    <col min="2568" max="2568" width="13.269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7" width="9.1796875" style="1"/>
    <col min="2818" max="2818" width="15.7265625" style="1" customWidth="1"/>
    <col min="2819" max="2819" width="12.26953125" style="1" customWidth="1"/>
    <col min="2820" max="2820" width="12.1796875" style="1" customWidth="1"/>
    <col min="2821" max="2821" width="11" style="1" customWidth="1"/>
    <col min="2822" max="2822" width="15.7265625" style="1" customWidth="1"/>
    <col min="2823" max="2823" width="12.453125" style="1" customWidth="1"/>
    <col min="2824" max="2824" width="13.269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3" width="9.1796875" style="1"/>
    <col min="3074" max="3074" width="15.7265625" style="1" customWidth="1"/>
    <col min="3075" max="3075" width="12.26953125" style="1" customWidth="1"/>
    <col min="3076" max="3076" width="12.1796875" style="1" customWidth="1"/>
    <col min="3077" max="3077" width="11" style="1" customWidth="1"/>
    <col min="3078" max="3078" width="15.7265625" style="1" customWidth="1"/>
    <col min="3079" max="3079" width="12.453125" style="1" customWidth="1"/>
    <col min="3080" max="3080" width="13.269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9" width="9.1796875" style="1"/>
    <col min="3330" max="3330" width="15.7265625" style="1" customWidth="1"/>
    <col min="3331" max="3331" width="12.26953125" style="1" customWidth="1"/>
    <col min="3332" max="3332" width="12.1796875" style="1" customWidth="1"/>
    <col min="3333" max="3333" width="11" style="1" customWidth="1"/>
    <col min="3334" max="3334" width="15.7265625" style="1" customWidth="1"/>
    <col min="3335" max="3335" width="12.453125" style="1" customWidth="1"/>
    <col min="3336" max="3336" width="13.269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5" width="9.1796875" style="1"/>
    <col min="3586" max="3586" width="15.7265625" style="1" customWidth="1"/>
    <col min="3587" max="3587" width="12.26953125" style="1" customWidth="1"/>
    <col min="3588" max="3588" width="12.1796875" style="1" customWidth="1"/>
    <col min="3589" max="3589" width="11" style="1" customWidth="1"/>
    <col min="3590" max="3590" width="15.7265625" style="1" customWidth="1"/>
    <col min="3591" max="3591" width="12.453125" style="1" customWidth="1"/>
    <col min="3592" max="3592" width="13.269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1" width="9.1796875" style="1"/>
    <col min="3842" max="3842" width="15.7265625" style="1" customWidth="1"/>
    <col min="3843" max="3843" width="12.26953125" style="1" customWidth="1"/>
    <col min="3844" max="3844" width="12.1796875" style="1" customWidth="1"/>
    <col min="3845" max="3845" width="11" style="1" customWidth="1"/>
    <col min="3846" max="3846" width="15.7265625" style="1" customWidth="1"/>
    <col min="3847" max="3847" width="12.453125" style="1" customWidth="1"/>
    <col min="3848" max="3848" width="13.269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7" width="9.1796875" style="1"/>
    <col min="4098" max="4098" width="15.7265625" style="1" customWidth="1"/>
    <col min="4099" max="4099" width="12.26953125" style="1" customWidth="1"/>
    <col min="4100" max="4100" width="12.1796875" style="1" customWidth="1"/>
    <col min="4101" max="4101" width="11" style="1" customWidth="1"/>
    <col min="4102" max="4102" width="15.7265625" style="1" customWidth="1"/>
    <col min="4103" max="4103" width="12.453125" style="1" customWidth="1"/>
    <col min="4104" max="4104" width="13.269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3" width="9.1796875" style="1"/>
    <col min="4354" max="4354" width="15.7265625" style="1" customWidth="1"/>
    <col min="4355" max="4355" width="12.26953125" style="1" customWidth="1"/>
    <col min="4356" max="4356" width="12.1796875" style="1" customWidth="1"/>
    <col min="4357" max="4357" width="11" style="1" customWidth="1"/>
    <col min="4358" max="4358" width="15.7265625" style="1" customWidth="1"/>
    <col min="4359" max="4359" width="12.453125" style="1" customWidth="1"/>
    <col min="4360" max="4360" width="13.269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9" width="9.1796875" style="1"/>
    <col min="4610" max="4610" width="15.7265625" style="1" customWidth="1"/>
    <col min="4611" max="4611" width="12.26953125" style="1" customWidth="1"/>
    <col min="4612" max="4612" width="12.1796875" style="1" customWidth="1"/>
    <col min="4613" max="4613" width="11" style="1" customWidth="1"/>
    <col min="4614" max="4614" width="15.7265625" style="1" customWidth="1"/>
    <col min="4615" max="4615" width="12.453125" style="1" customWidth="1"/>
    <col min="4616" max="4616" width="13.269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5" width="9.1796875" style="1"/>
    <col min="4866" max="4866" width="15.7265625" style="1" customWidth="1"/>
    <col min="4867" max="4867" width="12.26953125" style="1" customWidth="1"/>
    <col min="4868" max="4868" width="12.1796875" style="1" customWidth="1"/>
    <col min="4869" max="4869" width="11" style="1" customWidth="1"/>
    <col min="4870" max="4870" width="15.7265625" style="1" customWidth="1"/>
    <col min="4871" max="4871" width="12.453125" style="1" customWidth="1"/>
    <col min="4872" max="4872" width="13.269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1" width="9.1796875" style="1"/>
    <col min="5122" max="5122" width="15.7265625" style="1" customWidth="1"/>
    <col min="5123" max="5123" width="12.26953125" style="1" customWidth="1"/>
    <col min="5124" max="5124" width="12.1796875" style="1" customWidth="1"/>
    <col min="5125" max="5125" width="11" style="1" customWidth="1"/>
    <col min="5126" max="5126" width="15.7265625" style="1" customWidth="1"/>
    <col min="5127" max="5127" width="12.453125" style="1" customWidth="1"/>
    <col min="5128" max="5128" width="13.269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7" width="9.1796875" style="1"/>
    <col min="5378" max="5378" width="15.7265625" style="1" customWidth="1"/>
    <col min="5379" max="5379" width="12.26953125" style="1" customWidth="1"/>
    <col min="5380" max="5380" width="12.1796875" style="1" customWidth="1"/>
    <col min="5381" max="5381" width="11" style="1" customWidth="1"/>
    <col min="5382" max="5382" width="15.7265625" style="1" customWidth="1"/>
    <col min="5383" max="5383" width="12.453125" style="1" customWidth="1"/>
    <col min="5384" max="5384" width="13.269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3" width="9.1796875" style="1"/>
    <col min="5634" max="5634" width="15.7265625" style="1" customWidth="1"/>
    <col min="5635" max="5635" width="12.26953125" style="1" customWidth="1"/>
    <col min="5636" max="5636" width="12.1796875" style="1" customWidth="1"/>
    <col min="5637" max="5637" width="11" style="1" customWidth="1"/>
    <col min="5638" max="5638" width="15.7265625" style="1" customWidth="1"/>
    <col min="5639" max="5639" width="12.453125" style="1" customWidth="1"/>
    <col min="5640" max="5640" width="13.269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9" width="9.1796875" style="1"/>
    <col min="5890" max="5890" width="15.7265625" style="1" customWidth="1"/>
    <col min="5891" max="5891" width="12.26953125" style="1" customWidth="1"/>
    <col min="5892" max="5892" width="12.1796875" style="1" customWidth="1"/>
    <col min="5893" max="5893" width="11" style="1" customWidth="1"/>
    <col min="5894" max="5894" width="15.7265625" style="1" customWidth="1"/>
    <col min="5895" max="5895" width="12.453125" style="1" customWidth="1"/>
    <col min="5896" max="5896" width="13.269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5" width="9.1796875" style="1"/>
    <col min="6146" max="6146" width="15.7265625" style="1" customWidth="1"/>
    <col min="6147" max="6147" width="12.26953125" style="1" customWidth="1"/>
    <col min="6148" max="6148" width="12.1796875" style="1" customWidth="1"/>
    <col min="6149" max="6149" width="11" style="1" customWidth="1"/>
    <col min="6150" max="6150" width="15.7265625" style="1" customWidth="1"/>
    <col min="6151" max="6151" width="12.453125" style="1" customWidth="1"/>
    <col min="6152" max="6152" width="13.269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1" width="9.1796875" style="1"/>
    <col min="6402" max="6402" width="15.7265625" style="1" customWidth="1"/>
    <col min="6403" max="6403" width="12.26953125" style="1" customWidth="1"/>
    <col min="6404" max="6404" width="12.1796875" style="1" customWidth="1"/>
    <col min="6405" max="6405" width="11" style="1" customWidth="1"/>
    <col min="6406" max="6406" width="15.7265625" style="1" customWidth="1"/>
    <col min="6407" max="6407" width="12.453125" style="1" customWidth="1"/>
    <col min="6408" max="6408" width="13.269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7" width="9.1796875" style="1"/>
    <col min="6658" max="6658" width="15.7265625" style="1" customWidth="1"/>
    <col min="6659" max="6659" width="12.26953125" style="1" customWidth="1"/>
    <col min="6660" max="6660" width="12.1796875" style="1" customWidth="1"/>
    <col min="6661" max="6661" width="11" style="1" customWidth="1"/>
    <col min="6662" max="6662" width="15.7265625" style="1" customWidth="1"/>
    <col min="6663" max="6663" width="12.453125" style="1" customWidth="1"/>
    <col min="6664" max="6664" width="13.269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3" width="9.1796875" style="1"/>
    <col min="6914" max="6914" width="15.7265625" style="1" customWidth="1"/>
    <col min="6915" max="6915" width="12.26953125" style="1" customWidth="1"/>
    <col min="6916" max="6916" width="12.1796875" style="1" customWidth="1"/>
    <col min="6917" max="6917" width="11" style="1" customWidth="1"/>
    <col min="6918" max="6918" width="15.7265625" style="1" customWidth="1"/>
    <col min="6919" max="6919" width="12.453125" style="1" customWidth="1"/>
    <col min="6920" max="6920" width="13.269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9" width="9.1796875" style="1"/>
    <col min="7170" max="7170" width="15.7265625" style="1" customWidth="1"/>
    <col min="7171" max="7171" width="12.26953125" style="1" customWidth="1"/>
    <col min="7172" max="7172" width="12.1796875" style="1" customWidth="1"/>
    <col min="7173" max="7173" width="11" style="1" customWidth="1"/>
    <col min="7174" max="7174" width="15.7265625" style="1" customWidth="1"/>
    <col min="7175" max="7175" width="12.453125" style="1" customWidth="1"/>
    <col min="7176" max="7176" width="13.269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5" width="9.1796875" style="1"/>
    <col min="7426" max="7426" width="15.7265625" style="1" customWidth="1"/>
    <col min="7427" max="7427" width="12.26953125" style="1" customWidth="1"/>
    <col min="7428" max="7428" width="12.1796875" style="1" customWidth="1"/>
    <col min="7429" max="7429" width="11" style="1" customWidth="1"/>
    <col min="7430" max="7430" width="15.7265625" style="1" customWidth="1"/>
    <col min="7431" max="7431" width="12.453125" style="1" customWidth="1"/>
    <col min="7432" max="7432" width="13.269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1" width="9.1796875" style="1"/>
    <col min="7682" max="7682" width="15.7265625" style="1" customWidth="1"/>
    <col min="7683" max="7683" width="12.26953125" style="1" customWidth="1"/>
    <col min="7684" max="7684" width="12.1796875" style="1" customWidth="1"/>
    <col min="7685" max="7685" width="11" style="1" customWidth="1"/>
    <col min="7686" max="7686" width="15.7265625" style="1" customWidth="1"/>
    <col min="7687" max="7687" width="12.453125" style="1" customWidth="1"/>
    <col min="7688" max="7688" width="13.269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7" width="9.1796875" style="1"/>
    <col min="7938" max="7938" width="15.7265625" style="1" customWidth="1"/>
    <col min="7939" max="7939" width="12.26953125" style="1" customWidth="1"/>
    <col min="7940" max="7940" width="12.1796875" style="1" customWidth="1"/>
    <col min="7941" max="7941" width="11" style="1" customWidth="1"/>
    <col min="7942" max="7942" width="15.7265625" style="1" customWidth="1"/>
    <col min="7943" max="7943" width="12.453125" style="1" customWidth="1"/>
    <col min="7944" max="7944" width="13.269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3" width="9.1796875" style="1"/>
    <col min="8194" max="8194" width="15.7265625" style="1" customWidth="1"/>
    <col min="8195" max="8195" width="12.26953125" style="1" customWidth="1"/>
    <col min="8196" max="8196" width="12.1796875" style="1" customWidth="1"/>
    <col min="8197" max="8197" width="11" style="1" customWidth="1"/>
    <col min="8198" max="8198" width="15.7265625" style="1" customWidth="1"/>
    <col min="8199" max="8199" width="12.453125" style="1" customWidth="1"/>
    <col min="8200" max="8200" width="13.269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9" width="9.1796875" style="1"/>
    <col min="8450" max="8450" width="15.7265625" style="1" customWidth="1"/>
    <col min="8451" max="8451" width="12.26953125" style="1" customWidth="1"/>
    <col min="8452" max="8452" width="12.1796875" style="1" customWidth="1"/>
    <col min="8453" max="8453" width="11" style="1" customWidth="1"/>
    <col min="8454" max="8454" width="15.7265625" style="1" customWidth="1"/>
    <col min="8455" max="8455" width="12.453125" style="1" customWidth="1"/>
    <col min="8456" max="8456" width="13.269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5" width="9.1796875" style="1"/>
    <col min="8706" max="8706" width="15.7265625" style="1" customWidth="1"/>
    <col min="8707" max="8707" width="12.26953125" style="1" customWidth="1"/>
    <col min="8708" max="8708" width="12.1796875" style="1" customWidth="1"/>
    <col min="8709" max="8709" width="11" style="1" customWidth="1"/>
    <col min="8710" max="8710" width="15.7265625" style="1" customWidth="1"/>
    <col min="8711" max="8711" width="12.453125" style="1" customWidth="1"/>
    <col min="8712" max="8712" width="13.269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1" width="9.1796875" style="1"/>
    <col min="8962" max="8962" width="15.7265625" style="1" customWidth="1"/>
    <col min="8963" max="8963" width="12.26953125" style="1" customWidth="1"/>
    <col min="8964" max="8964" width="12.1796875" style="1" customWidth="1"/>
    <col min="8965" max="8965" width="11" style="1" customWidth="1"/>
    <col min="8966" max="8966" width="15.7265625" style="1" customWidth="1"/>
    <col min="8967" max="8967" width="12.453125" style="1" customWidth="1"/>
    <col min="8968" max="8968" width="13.269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7" width="9.1796875" style="1"/>
    <col min="9218" max="9218" width="15.7265625" style="1" customWidth="1"/>
    <col min="9219" max="9219" width="12.26953125" style="1" customWidth="1"/>
    <col min="9220" max="9220" width="12.1796875" style="1" customWidth="1"/>
    <col min="9221" max="9221" width="11" style="1" customWidth="1"/>
    <col min="9222" max="9222" width="15.7265625" style="1" customWidth="1"/>
    <col min="9223" max="9223" width="12.453125" style="1" customWidth="1"/>
    <col min="9224" max="9224" width="13.269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3" width="9.1796875" style="1"/>
    <col min="9474" max="9474" width="15.7265625" style="1" customWidth="1"/>
    <col min="9475" max="9475" width="12.26953125" style="1" customWidth="1"/>
    <col min="9476" max="9476" width="12.1796875" style="1" customWidth="1"/>
    <col min="9477" max="9477" width="11" style="1" customWidth="1"/>
    <col min="9478" max="9478" width="15.7265625" style="1" customWidth="1"/>
    <col min="9479" max="9479" width="12.453125" style="1" customWidth="1"/>
    <col min="9480" max="9480" width="13.269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9" width="9.1796875" style="1"/>
    <col min="9730" max="9730" width="15.7265625" style="1" customWidth="1"/>
    <col min="9731" max="9731" width="12.26953125" style="1" customWidth="1"/>
    <col min="9732" max="9732" width="12.1796875" style="1" customWidth="1"/>
    <col min="9733" max="9733" width="11" style="1" customWidth="1"/>
    <col min="9734" max="9734" width="15.7265625" style="1" customWidth="1"/>
    <col min="9735" max="9735" width="12.453125" style="1" customWidth="1"/>
    <col min="9736" max="9736" width="13.269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5" width="9.1796875" style="1"/>
    <col min="9986" max="9986" width="15.7265625" style="1" customWidth="1"/>
    <col min="9987" max="9987" width="12.26953125" style="1" customWidth="1"/>
    <col min="9988" max="9988" width="12.1796875" style="1" customWidth="1"/>
    <col min="9989" max="9989" width="11" style="1" customWidth="1"/>
    <col min="9990" max="9990" width="15.7265625" style="1" customWidth="1"/>
    <col min="9991" max="9991" width="12.453125" style="1" customWidth="1"/>
    <col min="9992" max="9992" width="13.269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1" width="9.1796875" style="1"/>
    <col min="10242" max="10242" width="15.7265625" style="1" customWidth="1"/>
    <col min="10243" max="10243" width="12.26953125" style="1" customWidth="1"/>
    <col min="10244" max="10244" width="12.1796875" style="1" customWidth="1"/>
    <col min="10245" max="10245" width="11" style="1" customWidth="1"/>
    <col min="10246" max="10246" width="15.7265625" style="1" customWidth="1"/>
    <col min="10247" max="10247" width="12.453125" style="1" customWidth="1"/>
    <col min="10248" max="10248" width="13.269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7" width="9.1796875" style="1"/>
    <col min="10498" max="10498" width="15.7265625" style="1" customWidth="1"/>
    <col min="10499" max="10499" width="12.26953125" style="1" customWidth="1"/>
    <col min="10500" max="10500" width="12.1796875" style="1" customWidth="1"/>
    <col min="10501" max="10501" width="11" style="1" customWidth="1"/>
    <col min="10502" max="10502" width="15.7265625" style="1" customWidth="1"/>
    <col min="10503" max="10503" width="12.453125" style="1" customWidth="1"/>
    <col min="10504" max="10504" width="13.269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3" width="9.1796875" style="1"/>
    <col min="10754" max="10754" width="15.7265625" style="1" customWidth="1"/>
    <col min="10755" max="10755" width="12.26953125" style="1" customWidth="1"/>
    <col min="10756" max="10756" width="12.1796875" style="1" customWidth="1"/>
    <col min="10757" max="10757" width="11" style="1" customWidth="1"/>
    <col min="10758" max="10758" width="15.7265625" style="1" customWidth="1"/>
    <col min="10759" max="10759" width="12.453125" style="1" customWidth="1"/>
    <col min="10760" max="10760" width="13.269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9" width="9.1796875" style="1"/>
    <col min="11010" max="11010" width="15.7265625" style="1" customWidth="1"/>
    <col min="11011" max="11011" width="12.26953125" style="1" customWidth="1"/>
    <col min="11012" max="11012" width="12.1796875" style="1" customWidth="1"/>
    <col min="11013" max="11013" width="11" style="1" customWidth="1"/>
    <col min="11014" max="11014" width="15.7265625" style="1" customWidth="1"/>
    <col min="11015" max="11015" width="12.453125" style="1" customWidth="1"/>
    <col min="11016" max="11016" width="13.269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5" width="9.1796875" style="1"/>
    <col min="11266" max="11266" width="15.7265625" style="1" customWidth="1"/>
    <col min="11267" max="11267" width="12.26953125" style="1" customWidth="1"/>
    <col min="11268" max="11268" width="12.1796875" style="1" customWidth="1"/>
    <col min="11269" max="11269" width="11" style="1" customWidth="1"/>
    <col min="11270" max="11270" width="15.7265625" style="1" customWidth="1"/>
    <col min="11271" max="11271" width="12.453125" style="1" customWidth="1"/>
    <col min="11272" max="11272" width="13.269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1" width="9.1796875" style="1"/>
    <col min="11522" max="11522" width="15.7265625" style="1" customWidth="1"/>
    <col min="11523" max="11523" width="12.26953125" style="1" customWidth="1"/>
    <col min="11524" max="11524" width="12.1796875" style="1" customWidth="1"/>
    <col min="11525" max="11525" width="11" style="1" customWidth="1"/>
    <col min="11526" max="11526" width="15.7265625" style="1" customWidth="1"/>
    <col min="11527" max="11527" width="12.453125" style="1" customWidth="1"/>
    <col min="11528" max="11528" width="13.269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7" width="9.1796875" style="1"/>
    <col min="11778" max="11778" width="15.7265625" style="1" customWidth="1"/>
    <col min="11779" max="11779" width="12.26953125" style="1" customWidth="1"/>
    <col min="11780" max="11780" width="12.1796875" style="1" customWidth="1"/>
    <col min="11781" max="11781" width="11" style="1" customWidth="1"/>
    <col min="11782" max="11782" width="15.7265625" style="1" customWidth="1"/>
    <col min="11783" max="11783" width="12.453125" style="1" customWidth="1"/>
    <col min="11784" max="11784" width="13.269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3" width="9.1796875" style="1"/>
    <col min="12034" max="12034" width="15.7265625" style="1" customWidth="1"/>
    <col min="12035" max="12035" width="12.26953125" style="1" customWidth="1"/>
    <col min="12036" max="12036" width="12.1796875" style="1" customWidth="1"/>
    <col min="12037" max="12037" width="11" style="1" customWidth="1"/>
    <col min="12038" max="12038" width="15.7265625" style="1" customWidth="1"/>
    <col min="12039" max="12039" width="12.453125" style="1" customWidth="1"/>
    <col min="12040" max="12040" width="13.269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9" width="9.1796875" style="1"/>
    <col min="12290" max="12290" width="15.7265625" style="1" customWidth="1"/>
    <col min="12291" max="12291" width="12.26953125" style="1" customWidth="1"/>
    <col min="12292" max="12292" width="12.1796875" style="1" customWidth="1"/>
    <col min="12293" max="12293" width="11" style="1" customWidth="1"/>
    <col min="12294" max="12294" width="15.7265625" style="1" customWidth="1"/>
    <col min="12295" max="12295" width="12.453125" style="1" customWidth="1"/>
    <col min="12296" max="12296" width="13.269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5" width="9.1796875" style="1"/>
    <col min="12546" max="12546" width="15.7265625" style="1" customWidth="1"/>
    <col min="12547" max="12547" width="12.26953125" style="1" customWidth="1"/>
    <col min="12548" max="12548" width="12.1796875" style="1" customWidth="1"/>
    <col min="12549" max="12549" width="11" style="1" customWidth="1"/>
    <col min="12550" max="12550" width="15.7265625" style="1" customWidth="1"/>
    <col min="12551" max="12551" width="12.453125" style="1" customWidth="1"/>
    <col min="12552" max="12552" width="13.269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1" width="9.1796875" style="1"/>
    <col min="12802" max="12802" width="15.7265625" style="1" customWidth="1"/>
    <col min="12803" max="12803" width="12.26953125" style="1" customWidth="1"/>
    <col min="12804" max="12804" width="12.1796875" style="1" customWidth="1"/>
    <col min="12805" max="12805" width="11" style="1" customWidth="1"/>
    <col min="12806" max="12806" width="15.7265625" style="1" customWidth="1"/>
    <col min="12807" max="12807" width="12.453125" style="1" customWidth="1"/>
    <col min="12808" max="12808" width="13.269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7" width="9.1796875" style="1"/>
    <col min="13058" max="13058" width="15.7265625" style="1" customWidth="1"/>
    <col min="13059" max="13059" width="12.26953125" style="1" customWidth="1"/>
    <col min="13060" max="13060" width="12.1796875" style="1" customWidth="1"/>
    <col min="13061" max="13061" width="11" style="1" customWidth="1"/>
    <col min="13062" max="13062" width="15.7265625" style="1" customWidth="1"/>
    <col min="13063" max="13063" width="12.453125" style="1" customWidth="1"/>
    <col min="13064" max="13064" width="13.269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3" width="9.1796875" style="1"/>
    <col min="13314" max="13314" width="15.7265625" style="1" customWidth="1"/>
    <col min="13315" max="13315" width="12.26953125" style="1" customWidth="1"/>
    <col min="13316" max="13316" width="12.1796875" style="1" customWidth="1"/>
    <col min="13317" max="13317" width="11" style="1" customWidth="1"/>
    <col min="13318" max="13318" width="15.7265625" style="1" customWidth="1"/>
    <col min="13319" max="13319" width="12.453125" style="1" customWidth="1"/>
    <col min="13320" max="13320" width="13.269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9" width="9.1796875" style="1"/>
    <col min="13570" max="13570" width="15.7265625" style="1" customWidth="1"/>
    <col min="13571" max="13571" width="12.26953125" style="1" customWidth="1"/>
    <col min="13572" max="13572" width="12.1796875" style="1" customWidth="1"/>
    <col min="13573" max="13573" width="11" style="1" customWidth="1"/>
    <col min="13574" max="13574" width="15.7265625" style="1" customWidth="1"/>
    <col min="13575" max="13575" width="12.453125" style="1" customWidth="1"/>
    <col min="13576" max="13576" width="13.269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5" width="9.1796875" style="1"/>
    <col min="13826" max="13826" width="15.7265625" style="1" customWidth="1"/>
    <col min="13827" max="13827" width="12.26953125" style="1" customWidth="1"/>
    <col min="13828" max="13828" width="12.1796875" style="1" customWidth="1"/>
    <col min="13829" max="13829" width="11" style="1" customWidth="1"/>
    <col min="13830" max="13830" width="15.7265625" style="1" customWidth="1"/>
    <col min="13831" max="13831" width="12.453125" style="1" customWidth="1"/>
    <col min="13832" max="13832" width="13.269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1" width="9.1796875" style="1"/>
    <col min="14082" max="14082" width="15.7265625" style="1" customWidth="1"/>
    <col min="14083" max="14083" width="12.26953125" style="1" customWidth="1"/>
    <col min="14084" max="14084" width="12.1796875" style="1" customWidth="1"/>
    <col min="14085" max="14085" width="11" style="1" customWidth="1"/>
    <col min="14086" max="14086" width="15.7265625" style="1" customWidth="1"/>
    <col min="14087" max="14087" width="12.453125" style="1" customWidth="1"/>
    <col min="14088" max="14088" width="13.269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7" width="9.1796875" style="1"/>
    <col min="14338" max="14338" width="15.7265625" style="1" customWidth="1"/>
    <col min="14339" max="14339" width="12.26953125" style="1" customWidth="1"/>
    <col min="14340" max="14340" width="12.1796875" style="1" customWidth="1"/>
    <col min="14341" max="14341" width="11" style="1" customWidth="1"/>
    <col min="14342" max="14342" width="15.7265625" style="1" customWidth="1"/>
    <col min="14343" max="14343" width="12.453125" style="1" customWidth="1"/>
    <col min="14344" max="14344" width="13.269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3" width="9.1796875" style="1"/>
    <col min="14594" max="14594" width="15.7265625" style="1" customWidth="1"/>
    <col min="14595" max="14595" width="12.26953125" style="1" customWidth="1"/>
    <col min="14596" max="14596" width="12.1796875" style="1" customWidth="1"/>
    <col min="14597" max="14597" width="11" style="1" customWidth="1"/>
    <col min="14598" max="14598" width="15.7265625" style="1" customWidth="1"/>
    <col min="14599" max="14599" width="12.453125" style="1" customWidth="1"/>
    <col min="14600" max="14600" width="13.269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9" width="9.1796875" style="1"/>
    <col min="14850" max="14850" width="15.7265625" style="1" customWidth="1"/>
    <col min="14851" max="14851" width="12.26953125" style="1" customWidth="1"/>
    <col min="14852" max="14852" width="12.1796875" style="1" customWidth="1"/>
    <col min="14853" max="14853" width="11" style="1" customWidth="1"/>
    <col min="14854" max="14854" width="15.7265625" style="1" customWidth="1"/>
    <col min="14855" max="14855" width="12.453125" style="1" customWidth="1"/>
    <col min="14856" max="14856" width="13.269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5" width="9.1796875" style="1"/>
    <col min="15106" max="15106" width="15.7265625" style="1" customWidth="1"/>
    <col min="15107" max="15107" width="12.26953125" style="1" customWidth="1"/>
    <col min="15108" max="15108" width="12.1796875" style="1" customWidth="1"/>
    <col min="15109" max="15109" width="11" style="1" customWidth="1"/>
    <col min="15110" max="15110" width="15.7265625" style="1" customWidth="1"/>
    <col min="15111" max="15111" width="12.453125" style="1" customWidth="1"/>
    <col min="15112" max="15112" width="13.269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1" width="9.1796875" style="1"/>
    <col min="15362" max="15362" width="15.7265625" style="1" customWidth="1"/>
    <col min="15363" max="15363" width="12.26953125" style="1" customWidth="1"/>
    <col min="15364" max="15364" width="12.1796875" style="1" customWidth="1"/>
    <col min="15365" max="15365" width="11" style="1" customWidth="1"/>
    <col min="15366" max="15366" width="15.7265625" style="1" customWidth="1"/>
    <col min="15367" max="15367" width="12.453125" style="1" customWidth="1"/>
    <col min="15368" max="15368" width="13.269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7" width="9.1796875" style="1"/>
    <col min="15618" max="15618" width="15.7265625" style="1" customWidth="1"/>
    <col min="15619" max="15619" width="12.26953125" style="1" customWidth="1"/>
    <col min="15620" max="15620" width="12.1796875" style="1" customWidth="1"/>
    <col min="15621" max="15621" width="11" style="1" customWidth="1"/>
    <col min="15622" max="15622" width="15.7265625" style="1" customWidth="1"/>
    <col min="15623" max="15623" width="12.453125" style="1" customWidth="1"/>
    <col min="15624" max="15624" width="13.269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3" width="9.1796875" style="1"/>
    <col min="15874" max="15874" width="15.7265625" style="1" customWidth="1"/>
    <col min="15875" max="15875" width="12.26953125" style="1" customWidth="1"/>
    <col min="15876" max="15876" width="12.1796875" style="1" customWidth="1"/>
    <col min="15877" max="15877" width="11" style="1" customWidth="1"/>
    <col min="15878" max="15878" width="15.7265625" style="1" customWidth="1"/>
    <col min="15879" max="15879" width="12.453125" style="1" customWidth="1"/>
    <col min="15880" max="15880" width="13.269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9" width="9.1796875" style="1"/>
    <col min="16130" max="16130" width="15.7265625" style="1" customWidth="1"/>
    <col min="16131" max="16131" width="12.26953125" style="1" customWidth="1"/>
    <col min="16132" max="16132" width="12.1796875" style="1" customWidth="1"/>
    <col min="16133" max="16133" width="11" style="1" customWidth="1"/>
    <col min="16134" max="16134" width="15.7265625" style="1" customWidth="1"/>
    <col min="16135" max="16135" width="12.453125" style="1" customWidth="1"/>
    <col min="16136" max="16136" width="13.269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3" x14ac:dyDescent="0.3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3" x14ac:dyDescent="0.3">
      <c r="A3" s="7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3" x14ac:dyDescent="0.3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3" x14ac:dyDescent="0.3">
      <c r="A5" s="74" t="s">
        <v>46</v>
      </c>
      <c r="B5" s="74"/>
      <c r="C5" s="74"/>
      <c r="D5" s="74"/>
      <c r="E5" s="74"/>
      <c r="F5" s="74"/>
      <c r="G5" s="74"/>
      <c r="H5" s="74"/>
      <c r="I5" s="74"/>
      <c r="J5" s="74"/>
      <c r="K5" s="74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84" t="s">
        <v>74</v>
      </c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13" ht="14.5" x14ac:dyDescent="0.35">
      <c r="A8" s="5" t="s">
        <v>6</v>
      </c>
      <c r="B8" s="6"/>
      <c r="C8" s="5" t="s">
        <v>102</v>
      </c>
      <c r="D8" s="6"/>
      <c r="E8" s="5" t="s">
        <v>8</v>
      </c>
      <c r="F8" s="7" t="s">
        <v>103</v>
      </c>
      <c r="G8" s="8"/>
      <c r="H8" s="9"/>
      <c r="I8" s="9"/>
      <c r="J8" s="5" t="s">
        <v>9</v>
      </c>
      <c r="K8" s="7" t="s">
        <v>104</v>
      </c>
    </row>
    <row r="9" spans="1:13" ht="24.75" customHeight="1" x14ac:dyDescent="0.35">
      <c r="A9" s="76" t="s">
        <v>10</v>
      </c>
      <c r="B9" s="76"/>
      <c r="C9" s="77" t="s">
        <v>105</v>
      </c>
      <c r="D9" s="78"/>
      <c r="E9" s="10" t="s">
        <v>12</v>
      </c>
      <c r="F9" s="11"/>
      <c r="G9" s="79" t="s">
        <v>106</v>
      </c>
      <c r="H9" s="80"/>
      <c r="I9" s="80"/>
      <c r="J9" s="81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28" x14ac:dyDescent="0.3">
      <c r="A12" s="15">
        <v>1</v>
      </c>
      <c r="B12" s="16" t="s">
        <v>36</v>
      </c>
      <c r="C12" s="15">
        <v>472300000</v>
      </c>
      <c r="D12" s="17">
        <v>5976624.9299999997</v>
      </c>
      <c r="E12" s="18">
        <v>2.0609999999999999</v>
      </c>
      <c r="F12" s="17">
        <f>(C12*0.5)/12</f>
        <v>19679166.666666668</v>
      </c>
      <c r="G12" s="17">
        <f>D12*E12</f>
        <v>12317823.980729999</v>
      </c>
      <c r="H12" s="17">
        <f>G12*(1/100)</f>
        <v>123178.23980729999</v>
      </c>
      <c r="I12" s="17">
        <f>G12-H12</f>
        <v>12194645.740922699</v>
      </c>
      <c r="J12" s="17">
        <f>F12+I12</f>
        <v>31873812.407589369</v>
      </c>
      <c r="K12" s="17">
        <f>F12+G12</f>
        <v>31996990.647396669</v>
      </c>
    </row>
    <row r="13" spans="1:13" ht="14.5" x14ac:dyDescent="0.35">
      <c r="A13" s="19"/>
      <c r="B13" s="3"/>
      <c r="C13" s="3"/>
      <c r="D13" s="20"/>
      <c r="E13" s="3"/>
      <c r="F13" s="21"/>
      <c r="G13" s="22"/>
      <c r="H13" s="22"/>
      <c r="I13" s="21"/>
      <c r="J13" s="23"/>
      <c r="K13" s="4"/>
      <c r="M13" s="18"/>
    </row>
    <row r="14" spans="1:13" ht="21.75" customHeight="1" x14ac:dyDescent="0.35">
      <c r="A14" s="19"/>
      <c r="B14" s="82" t="s">
        <v>37</v>
      </c>
      <c r="C14" s="82"/>
      <c r="D14" s="82"/>
      <c r="E14" s="24"/>
      <c r="F14" s="25">
        <f>ROUND(J12,0)</f>
        <v>31873812</v>
      </c>
      <c r="G14" s="26"/>
      <c r="H14" s="27"/>
      <c r="I14" s="28"/>
      <c r="J14" s="29"/>
      <c r="K14" s="4"/>
    </row>
    <row r="15" spans="1:13" ht="16.5" customHeight="1" x14ac:dyDescent="0.35">
      <c r="A15" s="19"/>
      <c r="B15" s="3"/>
      <c r="C15" s="30"/>
      <c r="D15" s="30"/>
      <c r="E15" s="30"/>
      <c r="F15" s="27" t="s">
        <v>107</v>
      </c>
      <c r="G15" s="27"/>
      <c r="H15" s="27"/>
      <c r="I15" s="28"/>
      <c r="J15" s="29"/>
      <c r="K15" s="4"/>
    </row>
    <row r="16" spans="1:13" ht="11.25" customHeight="1" x14ac:dyDescent="0.35">
      <c r="A16" s="19"/>
      <c r="B16" s="3"/>
      <c r="C16" s="3"/>
      <c r="D16" s="3"/>
      <c r="E16" s="31"/>
      <c r="F16" s="28"/>
      <c r="G16" s="27"/>
      <c r="H16" s="27"/>
      <c r="I16" s="28"/>
      <c r="J16" s="29"/>
      <c r="K16" s="4"/>
    </row>
    <row r="17" spans="1:11" ht="19.5" customHeight="1" x14ac:dyDescent="0.35">
      <c r="A17" s="19"/>
      <c r="B17" s="82" t="s">
        <v>39</v>
      </c>
      <c r="C17" s="82"/>
      <c r="D17" s="82"/>
      <c r="E17" s="24"/>
      <c r="F17" s="83">
        <f>ROUND(K12,0)</f>
        <v>31996991</v>
      </c>
      <c r="G17" s="83"/>
      <c r="H17" s="27"/>
      <c r="I17" s="28"/>
      <c r="J17" s="29"/>
      <c r="K17" s="4"/>
    </row>
    <row r="18" spans="1:11" ht="16.5" customHeight="1" x14ac:dyDescent="0.35">
      <c r="A18" s="19"/>
      <c r="B18" s="3"/>
      <c r="C18" s="3"/>
      <c r="D18" s="20"/>
      <c r="E18" s="3"/>
      <c r="F18" s="27" t="s">
        <v>108</v>
      </c>
      <c r="G18" s="27"/>
      <c r="H18" s="27"/>
      <c r="I18" s="28"/>
      <c r="J18" s="29"/>
      <c r="K18" s="4"/>
    </row>
    <row r="19" spans="1:11" ht="7.5" customHeight="1" x14ac:dyDescent="0.35">
      <c r="A19" s="19"/>
      <c r="B19" s="3"/>
      <c r="C19" s="3"/>
      <c r="D19" s="20"/>
      <c r="E19" s="3"/>
      <c r="F19" s="32"/>
      <c r="G19" s="22"/>
      <c r="H19" s="22"/>
      <c r="I19" s="21"/>
      <c r="J19" s="23"/>
      <c r="K19" s="4"/>
    </row>
    <row r="20" spans="1:11" ht="4.5" customHeight="1" x14ac:dyDescent="0.35">
      <c r="A20" s="31"/>
      <c r="B20" s="3"/>
      <c r="C20" s="3"/>
      <c r="D20" s="3"/>
      <c r="E20" s="3"/>
      <c r="F20" s="3"/>
      <c r="G20" s="4"/>
      <c r="H20" s="4"/>
      <c r="I20" s="4"/>
      <c r="J20" s="3"/>
      <c r="K20" s="4"/>
    </row>
    <row r="21" spans="1:11" ht="15" customHeight="1" x14ac:dyDescent="0.35">
      <c r="A21" s="4"/>
      <c r="B21" s="4"/>
      <c r="C21" s="33"/>
      <c r="D21" s="4"/>
      <c r="E21" s="4"/>
      <c r="F21" s="4"/>
      <c r="G21" s="3" t="s">
        <v>41</v>
      </c>
      <c r="H21" s="4"/>
      <c r="I21" s="4"/>
      <c r="J21" s="4"/>
      <c r="K21" s="4"/>
    </row>
    <row r="22" spans="1:11" ht="12.75" customHeight="1" x14ac:dyDescent="0.3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ht="30" customHeight="1" x14ac:dyDescent="0.35">
      <c r="A23" s="3"/>
      <c r="B23" s="3"/>
      <c r="C23" s="3"/>
      <c r="D23" s="3"/>
      <c r="E23" s="3"/>
      <c r="F23" s="3"/>
      <c r="G23" s="3" t="s">
        <v>42</v>
      </c>
      <c r="H23" s="3"/>
      <c r="I23" s="3"/>
      <c r="J23" s="3"/>
      <c r="K23" s="4"/>
    </row>
    <row r="24" spans="1:11" ht="12.75" customHeight="1" x14ac:dyDescent="0.35">
      <c r="A24" s="3"/>
      <c r="B24" s="3"/>
      <c r="C24" s="3"/>
      <c r="D24" s="3"/>
      <c r="E24" s="3"/>
      <c r="F24" s="3"/>
      <c r="G24" s="3"/>
      <c r="H24" s="75" t="s">
        <v>43</v>
      </c>
      <c r="I24" s="75"/>
      <c r="J24" s="75"/>
      <c r="K24" s="4"/>
    </row>
    <row r="25" spans="1:11" ht="14.25" customHeight="1" x14ac:dyDescent="0.35">
      <c r="A25" s="3"/>
      <c r="B25" s="3"/>
      <c r="C25" s="3"/>
      <c r="D25" s="3"/>
      <c r="E25" s="3"/>
      <c r="F25" s="3"/>
      <c r="G25" s="3"/>
      <c r="H25" s="3" t="s">
        <v>44</v>
      </c>
      <c r="I25" s="3"/>
      <c r="J25" s="3"/>
      <c r="K25" s="4"/>
    </row>
    <row r="26" spans="1:11" s="36" customFormat="1" ht="13" x14ac:dyDescent="0.3">
      <c r="A26" s="41" t="s">
        <v>82</v>
      </c>
      <c r="B26" s="41"/>
      <c r="C26" s="41"/>
      <c r="D26" s="41"/>
      <c r="E26" s="41"/>
      <c r="F26" s="41"/>
      <c r="G26" s="34"/>
      <c r="H26" s="34"/>
      <c r="I26" s="34"/>
      <c r="J26" s="34"/>
      <c r="K26" s="35"/>
    </row>
    <row r="27" spans="1:11" s="36" customFormat="1" ht="13" x14ac:dyDescent="0.3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5"/>
    </row>
    <row r="28" spans="1:11" x14ac:dyDescent="0.3">
      <c r="A28" s="34"/>
      <c r="B28" s="3"/>
      <c r="C28" s="3"/>
      <c r="D28" s="3"/>
      <c r="E28" s="3"/>
      <c r="F28" s="3"/>
      <c r="G28" s="3"/>
      <c r="H28" s="3"/>
      <c r="I28" s="3"/>
      <c r="J28" s="3"/>
    </row>
  </sheetData>
  <mergeCells count="13">
    <mergeCell ref="H24:J24"/>
    <mergeCell ref="A9:B9"/>
    <mergeCell ref="C9:D9"/>
    <mergeCell ref="G9:J9"/>
    <mergeCell ref="B14:D14"/>
    <mergeCell ref="B17:D17"/>
    <mergeCell ref="F17:G17"/>
    <mergeCell ref="A7:K7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R10" sqref="R10"/>
    </sheetView>
  </sheetViews>
  <sheetFormatPr defaultRowHeight="14" x14ac:dyDescent="0.3"/>
  <cols>
    <col min="1" max="1" width="9.1796875" style="1"/>
    <col min="2" max="2" width="15.7265625" style="1" customWidth="1"/>
    <col min="3" max="3" width="12.26953125" style="1" customWidth="1"/>
    <col min="4" max="4" width="12.1796875" style="1" customWidth="1"/>
    <col min="5" max="5" width="11" style="1" customWidth="1"/>
    <col min="6" max="6" width="15.7265625" style="1" customWidth="1"/>
    <col min="7" max="7" width="12.453125" style="1" customWidth="1"/>
    <col min="8" max="8" width="13.269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7" width="9.1796875" style="1"/>
    <col min="258" max="258" width="15.7265625" style="1" customWidth="1"/>
    <col min="259" max="259" width="12.26953125" style="1" customWidth="1"/>
    <col min="260" max="260" width="12.1796875" style="1" customWidth="1"/>
    <col min="261" max="261" width="11" style="1" customWidth="1"/>
    <col min="262" max="262" width="15.7265625" style="1" customWidth="1"/>
    <col min="263" max="263" width="12.453125" style="1" customWidth="1"/>
    <col min="264" max="264" width="13.269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3" width="9.1796875" style="1"/>
    <col min="514" max="514" width="15.7265625" style="1" customWidth="1"/>
    <col min="515" max="515" width="12.26953125" style="1" customWidth="1"/>
    <col min="516" max="516" width="12.1796875" style="1" customWidth="1"/>
    <col min="517" max="517" width="11" style="1" customWidth="1"/>
    <col min="518" max="518" width="15.7265625" style="1" customWidth="1"/>
    <col min="519" max="519" width="12.453125" style="1" customWidth="1"/>
    <col min="520" max="520" width="13.269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9" width="9.1796875" style="1"/>
    <col min="770" max="770" width="15.7265625" style="1" customWidth="1"/>
    <col min="771" max="771" width="12.26953125" style="1" customWidth="1"/>
    <col min="772" max="772" width="12.1796875" style="1" customWidth="1"/>
    <col min="773" max="773" width="11" style="1" customWidth="1"/>
    <col min="774" max="774" width="15.7265625" style="1" customWidth="1"/>
    <col min="775" max="775" width="12.453125" style="1" customWidth="1"/>
    <col min="776" max="776" width="13.269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5" width="9.1796875" style="1"/>
    <col min="1026" max="1026" width="15.7265625" style="1" customWidth="1"/>
    <col min="1027" max="1027" width="12.26953125" style="1" customWidth="1"/>
    <col min="1028" max="1028" width="12.1796875" style="1" customWidth="1"/>
    <col min="1029" max="1029" width="11" style="1" customWidth="1"/>
    <col min="1030" max="1030" width="15.7265625" style="1" customWidth="1"/>
    <col min="1031" max="1031" width="12.453125" style="1" customWidth="1"/>
    <col min="1032" max="1032" width="13.269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1" width="9.1796875" style="1"/>
    <col min="1282" max="1282" width="15.7265625" style="1" customWidth="1"/>
    <col min="1283" max="1283" width="12.26953125" style="1" customWidth="1"/>
    <col min="1284" max="1284" width="12.1796875" style="1" customWidth="1"/>
    <col min="1285" max="1285" width="11" style="1" customWidth="1"/>
    <col min="1286" max="1286" width="15.7265625" style="1" customWidth="1"/>
    <col min="1287" max="1287" width="12.453125" style="1" customWidth="1"/>
    <col min="1288" max="1288" width="13.269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7" width="9.1796875" style="1"/>
    <col min="1538" max="1538" width="15.7265625" style="1" customWidth="1"/>
    <col min="1539" max="1539" width="12.26953125" style="1" customWidth="1"/>
    <col min="1540" max="1540" width="12.1796875" style="1" customWidth="1"/>
    <col min="1541" max="1541" width="11" style="1" customWidth="1"/>
    <col min="1542" max="1542" width="15.7265625" style="1" customWidth="1"/>
    <col min="1543" max="1543" width="12.453125" style="1" customWidth="1"/>
    <col min="1544" max="1544" width="13.269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3" width="9.1796875" style="1"/>
    <col min="1794" max="1794" width="15.7265625" style="1" customWidth="1"/>
    <col min="1795" max="1795" width="12.26953125" style="1" customWidth="1"/>
    <col min="1796" max="1796" width="12.1796875" style="1" customWidth="1"/>
    <col min="1797" max="1797" width="11" style="1" customWidth="1"/>
    <col min="1798" max="1798" width="15.7265625" style="1" customWidth="1"/>
    <col min="1799" max="1799" width="12.453125" style="1" customWidth="1"/>
    <col min="1800" max="1800" width="13.269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9" width="9.1796875" style="1"/>
    <col min="2050" max="2050" width="15.7265625" style="1" customWidth="1"/>
    <col min="2051" max="2051" width="12.26953125" style="1" customWidth="1"/>
    <col min="2052" max="2052" width="12.1796875" style="1" customWidth="1"/>
    <col min="2053" max="2053" width="11" style="1" customWidth="1"/>
    <col min="2054" max="2054" width="15.7265625" style="1" customWidth="1"/>
    <col min="2055" max="2055" width="12.453125" style="1" customWidth="1"/>
    <col min="2056" max="2056" width="13.269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5" width="9.1796875" style="1"/>
    <col min="2306" max="2306" width="15.7265625" style="1" customWidth="1"/>
    <col min="2307" max="2307" width="12.26953125" style="1" customWidth="1"/>
    <col min="2308" max="2308" width="12.1796875" style="1" customWidth="1"/>
    <col min="2309" max="2309" width="11" style="1" customWidth="1"/>
    <col min="2310" max="2310" width="15.7265625" style="1" customWidth="1"/>
    <col min="2311" max="2311" width="12.453125" style="1" customWidth="1"/>
    <col min="2312" max="2312" width="13.269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1" width="9.1796875" style="1"/>
    <col min="2562" max="2562" width="15.7265625" style="1" customWidth="1"/>
    <col min="2563" max="2563" width="12.26953125" style="1" customWidth="1"/>
    <col min="2564" max="2564" width="12.1796875" style="1" customWidth="1"/>
    <col min="2565" max="2565" width="11" style="1" customWidth="1"/>
    <col min="2566" max="2566" width="15.7265625" style="1" customWidth="1"/>
    <col min="2567" max="2567" width="12.453125" style="1" customWidth="1"/>
    <col min="2568" max="2568" width="13.269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7" width="9.1796875" style="1"/>
    <col min="2818" max="2818" width="15.7265625" style="1" customWidth="1"/>
    <col min="2819" max="2819" width="12.26953125" style="1" customWidth="1"/>
    <col min="2820" max="2820" width="12.1796875" style="1" customWidth="1"/>
    <col min="2821" max="2821" width="11" style="1" customWidth="1"/>
    <col min="2822" max="2822" width="15.7265625" style="1" customWidth="1"/>
    <col min="2823" max="2823" width="12.453125" style="1" customWidth="1"/>
    <col min="2824" max="2824" width="13.269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3" width="9.1796875" style="1"/>
    <col min="3074" max="3074" width="15.7265625" style="1" customWidth="1"/>
    <col min="3075" max="3075" width="12.26953125" style="1" customWidth="1"/>
    <col min="3076" max="3076" width="12.1796875" style="1" customWidth="1"/>
    <col min="3077" max="3077" width="11" style="1" customWidth="1"/>
    <col min="3078" max="3078" width="15.7265625" style="1" customWidth="1"/>
    <col min="3079" max="3079" width="12.453125" style="1" customWidth="1"/>
    <col min="3080" max="3080" width="13.269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9" width="9.1796875" style="1"/>
    <col min="3330" max="3330" width="15.7265625" style="1" customWidth="1"/>
    <col min="3331" max="3331" width="12.26953125" style="1" customWidth="1"/>
    <col min="3332" max="3332" width="12.1796875" style="1" customWidth="1"/>
    <col min="3333" max="3333" width="11" style="1" customWidth="1"/>
    <col min="3334" max="3334" width="15.7265625" style="1" customWidth="1"/>
    <col min="3335" max="3335" width="12.453125" style="1" customWidth="1"/>
    <col min="3336" max="3336" width="13.269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5" width="9.1796875" style="1"/>
    <col min="3586" max="3586" width="15.7265625" style="1" customWidth="1"/>
    <col min="3587" max="3587" width="12.26953125" style="1" customWidth="1"/>
    <col min="3588" max="3588" width="12.1796875" style="1" customWidth="1"/>
    <col min="3589" max="3589" width="11" style="1" customWidth="1"/>
    <col min="3590" max="3590" width="15.7265625" style="1" customWidth="1"/>
    <col min="3591" max="3591" width="12.453125" style="1" customWidth="1"/>
    <col min="3592" max="3592" width="13.269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1" width="9.1796875" style="1"/>
    <col min="3842" max="3842" width="15.7265625" style="1" customWidth="1"/>
    <col min="3843" max="3843" width="12.26953125" style="1" customWidth="1"/>
    <col min="3844" max="3844" width="12.1796875" style="1" customWidth="1"/>
    <col min="3845" max="3845" width="11" style="1" customWidth="1"/>
    <col min="3846" max="3846" width="15.7265625" style="1" customWidth="1"/>
    <col min="3847" max="3847" width="12.453125" style="1" customWidth="1"/>
    <col min="3848" max="3848" width="13.269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7" width="9.1796875" style="1"/>
    <col min="4098" max="4098" width="15.7265625" style="1" customWidth="1"/>
    <col min="4099" max="4099" width="12.26953125" style="1" customWidth="1"/>
    <col min="4100" max="4100" width="12.1796875" style="1" customWidth="1"/>
    <col min="4101" max="4101" width="11" style="1" customWidth="1"/>
    <col min="4102" max="4102" width="15.7265625" style="1" customWidth="1"/>
    <col min="4103" max="4103" width="12.453125" style="1" customWidth="1"/>
    <col min="4104" max="4104" width="13.269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3" width="9.1796875" style="1"/>
    <col min="4354" max="4354" width="15.7265625" style="1" customWidth="1"/>
    <col min="4355" max="4355" width="12.26953125" style="1" customWidth="1"/>
    <col min="4356" max="4356" width="12.1796875" style="1" customWidth="1"/>
    <col min="4357" max="4357" width="11" style="1" customWidth="1"/>
    <col min="4358" max="4358" width="15.7265625" style="1" customWidth="1"/>
    <col min="4359" max="4359" width="12.453125" style="1" customWidth="1"/>
    <col min="4360" max="4360" width="13.269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9" width="9.1796875" style="1"/>
    <col min="4610" max="4610" width="15.7265625" style="1" customWidth="1"/>
    <col min="4611" max="4611" width="12.26953125" style="1" customWidth="1"/>
    <col min="4612" max="4612" width="12.1796875" style="1" customWidth="1"/>
    <col min="4613" max="4613" width="11" style="1" customWidth="1"/>
    <col min="4614" max="4614" width="15.7265625" style="1" customWidth="1"/>
    <col min="4615" max="4615" width="12.453125" style="1" customWidth="1"/>
    <col min="4616" max="4616" width="13.269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5" width="9.1796875" style="1"/>
    <col min="4866" max="4866" width="15.7265625" style="1" customWidth="1"/>
    <col min="4867" max="4867" width="12.26953125" style="1" customWidth="1"/>
    <col min="4868" max="4868" width="12.1796875" style="1" customWidth="1"/>
    <col min="4869" max="4869" width="11" style="1" customWidth="1"/>
    <col min="4870" max="4870" width="15.7265625" style="1" customWidth="1"/>
    <col min="4871" max="4871" width="12.453125" style="1" customWidth="1"/>
    <col min="4872" max="4872" width="13.269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1" width="9.1796875" style="1"/>
    <col min="5122" max="5122" width="15.7265625" style="1" customWidth="1"/>
    <col min="5123" max="5123" width="12.26953125" style="1" customWidth="1"/>
    <col min="5124" max="5124" width="12.1796875" style="1" customWidth="1"/>
    <col min="5125" max="5125" width="11" style="1" customWidth="1"/>
    <col min="5126" max="5126" width="15.7265625" style="1" customWidth="1"/>
    <col min="5127" max="5127" width="12.453125" style="1" customWidth="1"/>
    <col min="5128" max="5128" width="13.269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7" width="9.1796875" style="1"/>
    <col min="5378" max="5378" width="15.7265625" style="1" customWidth="1"/>
    <col min="5379" max="5379" width="12.26953125" style="1" customWidth="1"/>
    <col min="5380" max="5380" width="12.1796875" style="1" customWidth="1"/>
    <col min="5381" max="5381" width="11" style="1" customWidth="1"/>
    <col min="5382" max="5382" width="15.7265625" style="1" customWidth="1"/>
    <col min="5383" max="5383" width="12.453125" style="1" customWidth="1"/>
    <col min="5384" max="5384" width="13.269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3" width="9.1796875" style="1"/>
    <col min="5634" max="5634" width="15.7265625" style="1" customWidth="1"/>
    <col min="5635" max="5635" width="12.26953125" style="1" customWidth="1"/>
    <col min="5636" max="5636" width="12.1796875" style="1" customWidth="1"/>
    <col min="5637" max="5637" width="11" style="1" customWidth="1"/>
    <col min="5638" max="5638" width="15.7265625" style="1" customWidth="1"/>
    <col min="5639" max="5639" width="12.453125" style="1" customWidth="1"/>
    <col min="5640" max="5640" width="13.269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9" width="9.1796875" style="1"/>
    <col min="5890" max="5890" width="15.7265625" style="1" customWidth="1"/>
    <col min="5891" max="5891" width="12.26953125" style="1" customWidth="1"/>
    <col min="5892" max="5892" width="12.1796875" style="1" customWidth="1"/>
    <col min="5893" max="5893" width="11" style="1" customWidth="1"/>
    <col min="5894" max="5894" width="15.7265625" style="1" customWidth="1"/>
    <col min="5895" max="5895" width="12.453125" style="1" customWidth="1"/>
    <col min="5896" max="5896" width="13.269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5" width="9.1796875" style="1"/>
    <col min="6146" max="6146" width="15.7265625" style="1" customWidth="1"/>
    <col min="6147" max="6147" width="12.26953125" style="1" customWidth="1"/>
    <col min="6148" max="6148" width="12.1796875" style="1" customWidth="1"/>
    <col min="6149" max="6149" width="11" style="1" customWidth="1"/>
    <col min="6150" max="6150" width="15.7265625" style="1" customWidth="1"/>
    <col min="6151" max="6151" width="12.453125" style="1" customWidth="1"/>
    <col min="6152" max="6152" width="13.269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1" width="9.1796875" style="1"/>
    <col min="6402" max="6402" width="15.7265625" style="1" customWidth="1"/>
    <col min="6403" max="6403" width="12.26953125" style="1" customWidth="1"/>
    <col min="6404" max="6404" width="12.1796875" style="1" customWidth="1"/>
    <col min="6405" max="6405" width="11" style="1" customWidth="1"/>
    <col min="6406" max="6406" width="15.7265625" style="1" customWidth="1"/>
    <col min="6407" max="6407" width="12.453125" style="1" customWidth="1"/>
    <col min="6408" max="6408" width="13.269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7" width="9.1796875" style="1"/>
    <col min="6658" max="6658" width="15.7265625" style="1" customWidth="1"/>
    <col min="6659" max="6659" width="12.26953125" style="1" customWidth="1"/>
    <col min="6660" max="6660" width="12.1796875" style="1" customWidth="1"/>
    <col min="6661" max="6661" width="11" style="1" customWidth="1"/>
    <col min="6662" max="6662" width="15.7265625" style="1" customWidth="1"/>
    <col min="6663" max="6663" width="12.453125" style="1" customWidth="1"/>
    <col min="6664" max="6664" width="13.269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3" width="9.1796875" style="1"/>
    <col min="6914" max="6914" width="15.7265625" style="1" customWidth="1"/>
    <col min="6915" max="6915" width="12.26953125" style="1" customWidth="1"/>
    <col min="6916" max="6916" width="12.1796875" style="1" customWidth="1"/>
    <col min="6917" max="6917" width="11" style="1" customWidth="1"/>
    <col min="6918" max="6918" width="15.7265625" style="1" customWidth="1"/>
    <col min="6919" max="6919" width="12.453125" style="1" customWidth="1"/>
    <col min="6920" max="6920" width="13.269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9" width="9.1796875" style="1"/>
    <col min="7170" max="7170" width="15.7265625" style="1" customWidth="1"/>
    <col min="7171" max="7171" width="12.26953125" style="1" customWidth="1"/>
    <col min="7172" max="7172" width="12.1796875" style="1" customWidth="1"/>
    <col min="7173" max="7173" width="11" style="1" customWidth="1"/>
    <col min="7174" max="7174" width="15.7265625" style="1" customWidth="1"/>
    <col min="7175" max="7175" width="12.453125" style="1" customWidth="1"/>
    <col min="7176" max="7176" width="13.269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5" width="9.1796875" style="1"/>
    <col min="7426" max="7426" width="15.7265625" style="1" customWidth="1"/>
    <col min="7427" max="7427" width="12.26953125" style="1" customWidth="1"/>
    <col min="7428" max="7428" width="12.1796875" style="1" customWidth="1"/>
    <col min="7429" max="7429" width="11" style="1" customWidth="1"/>
    <col min="7430" max="7430" width="15.7265625" style="1" customWidth="1"/>
    <col min="7431" max="7431" width="12.453125" style="1" customWidth="1"/>
    <col min="7432" max="7432" width="13.269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1" width="9.1796875" style="1"/>
    <col min="7682" max="7682" width="15.7265625" style="1" customWidth="1"/>
    <col min="7683" max="7683" width="12.26953125" style="1" customWidth="1"/>
    <col min="7684" max="7684" width="12.1796875" style="1" customWidth="1"/>
    <col min="7685" max="7685" width="11" style="1" customWidth="1"/>
    <col min="7686" max="7686" width="15.7265625" style="1" customWidth="1"/>
    <col min="7687" max="7687" width="12.453125" style="1" customWidth="1"/>
    <col min="7688" max="7688" width="13.269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7" width="9.1796875" style="1"/>
    <col min="7938" max="7938" width="15.7265625" style="1" customWidth="1"/>
    <col min="7939" max="7939" width="12.26953125" style="1" customWidth="1"/>
    <col min="7940" max="7940" width="12.1796875" style="1" customWidth="1"/>
    <col min="7941" max="7941" width="11" style="1" customWidth="1"/>
    <col min="7942" max="7942" width="15.7265625" style="1" customWidth="1"/>
    <col min="7943" max="7943" width="12.453125" style="1" customWidth="1"/>
    <col min="7944" max="7944" width="13.269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3" width="9.1796875" style="1"/>
    <col min="8194" max="8194" width="15.7265625" style="1" customWidth="1"/>
    <col min="8195" max="8195" width="12.26953125" style="1" customWidth="1"/>
    <col min="8196" max="8196" width="12.1796875" style="1" customWidth="1"/>
    <col min="8197" max="8197" width="11" style="1" customWidth="1"/>
    <col min="8198" max="8198" width="15.7265625" style="1" customWidth="1"/>
    <col min="8199" max="8199" width="12.453125" style="1" customWidth="1"/>
    <col min="8200" max="8200" width="13.269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9" width="9.1796875" style="1"/>
    <col min="8450" max="8450" width="15.7265625" style="1" customWidth="1"/>
    <col min="8451" max="8451" width="12.26953125" style="1" customWidth="1"/>
    <col min="8452" max="8452" width="12.1796875" style="1" customWidth="1"/>
    <col min="8453" max="8453" width="11" style="1" customWidth="1"/>
    <col min="8454" max="8454" width="15.7265625" style="1" customWidth="1"/>
    <col min="8455" max="8455" width="12.453125" style="1" customWidth="1"/>
    <col min="8456" max="8456" width="13.269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5" width="9.1796875" style="1"/>
    <col min="8706" max="8706" width="15.7265625" style="1" customWidth="1"/>
    <col min="8707" max="8707" width="12.26953125" style="1" customWidth="1"/>
    <col min="8708" max="8708" width="12.1796875" style="1" customWidth="1"/>
    <col min="8709" max="8709" width="11" style="1" customWidth="1"/>
    <col min="8710" max="8710" width="15.7265625" style="1" customWidth="1"/>
    <col min="8711" max="8711" width="12.453125" style="1" customWidth="1"/>
    <col min="8712" max="8712" width="13.269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1" width="9.1796875" style="1"/>
    <col min="8962" max="8962" width="15.7265625" style="1" customWidth="1"/>
    <col min="8963" max="8963" width="12.26953125" style="1" customWidth="1"/>
    <col min="8964" max="8964" width="12.1796875" style="1" customWidth="1"/>
    <col min="8965" max="8965" width="11" style="1" customWidth="1"/>
    <col min="8966" max="8966" width="15.7265625" style="1" customWidth="1"/>
    <col min="8967" max="8967" width="12.453125" style="1" customWidth="1"/>
    <col min="8968" max="8968" width="13.269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7" width="9.1796875" style="1"/>
    <col min="9218" max="9218" width="15.7265625" style="1" customWidth="1"/>
    <col min="9219" max="9219" width="12.26953125" style="1" customWidth="1"/>
    <col min="9220" max="9220" width="12.1796875" style="1" customWidth="1"/>
    <col min="9221" max="9221" width="11" style="1" customWidth="1"/>
    <col min="9222" max="9222" width="15.7265625" style="1" customWidth="1"/>
    <col min="9223" max="9223" width="12.453125" style="1" customWidth="1"/>
    <col min="9224" max="9224" width="13.269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3" width="9.1796875" style="1"/>
    <col min="9474" max="9474" width="15.7265625" style="1" customWidth="1"/>
    <col min="9475" max="9475" width="12.26953125" style="1" customWidth="1"/>
    <col min="9476" max="9476" width="12.1796875" style="1" customWidth="1"/>
    <col min="9477" max="9477" width="11" style="1" customWidth="1"/>
    <col min="9478" max="9478" width="15.7265625" style="1" customWidth="1"/>
    <col min="9479" max="9479" width="12.453125" style="1" customWidth="1"/>
    <col min="9480" max="9480" width="13.269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9" width="9.1796875" style="1"/>
    <col min="9730" max="9730" width="15.7265625" style="1" customWidth="1"/>
    <col min="9731" max="9731" width="12.26953125" style="1" customWidth="1"/>
    <col min="9732" max="9732" width="12.1796875" style="1" customWidth="1"/>
    <col min="9733" max="9733" width="11" style="1" customWidth="1"/>
    <col min="9734" max="9734" width="15.7265625" style="1" customWidth="1"/>
    <col min="9735" max="9735" width="12.453125" style="1" customWidth="1"/>
    <col min="9736" max="9736" width="13.269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5" width="9.1796875" style="1"/>
    <col min="9986" max="9986" width="15.7265625" style="1" customWidth="1"/>
    <col min="9987" max="9987" width="12.26953125" style="1" customWidth="1"/>
    <col min="9988" max="9988" width="12.1796875" style="1" customWidth="1"/>
    <col min="9989" max="9989" width="11" style="1" customWidth="1"/>
    <col min="9990" max="9990" width="15.7265625" style="1" customWidth="1"/>
    <col min="9991" max="9991" width="12.453125" style="1" customWidth="1"/>
    <col min="9992" max="9992" width="13.269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1" width="9.1796875" style="1"/>
    <col min="10242" max="10242" width="15.7265625" style="1" customWidth="1"/>
    <col min="10243" max="10243" width="12.26953125" style="1" customWidth="1"/>
    <col min="10244" max="10244" width="12.1796875" style="1" customWidth="1"/>
    <col min="10245" max="10245" width="11" style="1" customWidth="1"/>
    <col min="10246" max="10246" width="15.7265625" style="1" customWidth="1"/>
    <col min="10247" max="10247" width="12.453125" style="1" customWidth="1"/>
    <col min="10248" max="10248" width="13.269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7" width="9.1796875" style="1"/>
    <col min="10498" max="10498" width="15.7265625" style="1" customWidth="1"/>
    <col min="10499" max="10499" width="12.26953125" style="1" customWidth="1"/>
    <col min="10500" max="10500" width="12.1796875" style="1" customWidth="1"/>
    <col min="10501" max="10501" width="11" style="1" customWidth="1"/>
    <col min="10502" max="10502" width="15.7265625" style="1" customWidth="1"/>
    <col min="10503" max="10503" width="12.453125" style="1" customWidth="1"/>
    <col min="10504" max="10504" width="13.269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3" width="9.1796875" style="1"/>
    <col min="10754" max="10754" width="15.7265625" style="1" customWidth="1"/>
    <col min="10755" max="10755" width="12.26953125" style="1" customWidth="1"/>
    <col min="10756" max="10756" width="12.1796875" style="1" customWidth="1"/>
    <col min="10757" max="10757" width="11" style="1" customWidth="1"/>
    <col min="10758" max="10758" width="15.7265625" style="1" customWidth="1"/>
    <col min="10759" max="10759" width="12.453125" style="1" customWidth="1"/>
    <col min="10760" max="10760" width="13.269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9" width="9.1796875" style="1"/>
    <col min="11010" max="11010" width="15.7265625" style="1" customWidth="1"/>
    <col min="11011" max="11011" width="12.26953125" style="1" customWidth="1"/>
    <col min="11012" max="11012" width="12.1796875" style="1" customWidth="1"/>
    <col min="11013" max="11013" width="11" style="1" customWidth="1"/>
    <col min="11014" max="11014" width="15.7265625" style="1" customWidth="1"/>
    <col min="11015" max="11015" width="12.453125" style="1" customWidth="1"/>
    <col min="11016" max="11016" width="13.269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5" width="9.1796875" style="1"/>
    <col min="11266" max="11266" width="15.7265625" style="1" customWidth="1"/>
    <col min="11267" max="11267" width="12.26953125" style="1" customWidth="1"/>
    <col min="11268" max="11268" width="12.1796875" style="1" customWidth="1"/>
    <col min="11269" max="11269" width="11" style="1" customWidth="1"/>
    <col min="11270" max="11270" width="15.7265625" style="1" customWidth="1"/>
    <col min="11271" max="11271" width="12.453125" style="1" customWidth="1"/>
    <col min="11272" max="11272" width="13.269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1" width="9.1796875" style="1"/>
    <col min="11522" max="11522" width="15.7265625" style="1" customWidth="1"/>
    <col min="11523" max="11523" width="12.26953125" style="1" customWidth="1"/>
    <col min="11524" max="11524" width="12.1796875" style="1" customWidth="1"/>
    <col min="11525" max="11525" width="11" style="1" customWidth="1"/>
    <col min="11526" max="11526" width="15.7265625" style="1" customWidth="1"/>
    <col min="11527" max="11527" width="12.453125" style="1" customWidth="1"/>
    <col min="11528" max="11528" width="13.269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7" width="9.1796875" style="1"/>
    <col min="11778" max="11778" width="15.7265625" style="1" customWidth="1"/>
    <col min="11779" max="11779" width="12.26953125" style="1" customWidth="1"/>
    <col min="11780" max="11780" width="12.1796875" style="1" customWidth="1"/>
    <col min="11781" max="11781" width="11" style="1" customWidth="1"/>
    <col min="11782" max="11782" width="15.7265625" style="1" customWidth="1"/>
    <col min="11783" max="11783" width="12.453125" style="1" customWidth="1"/>
    <col min="11784" max="11784" width="13.269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3" width="9.1796875" style="1"/>
    <col min="12034" max="12034" width="15.7265625" style="1" customWidth="1"/>
    <col min="12035" max="12035" width="12.26953125" style="1" customWidth="1"/>
    <col min="12036" max="12036" width="12.1796875" style="1" customWidth="1"/>
    <col min="12037" max="12037" width="11" style="1" customWidth="1"/>
    <col min="12038" max="12038" width="15.7265625" style="1" customWidth="1"/>
    <col min="12039" max="12039" width="12.453125" style="1" customWidth="1"/>
    <col min="12040" max="12040" width="13.269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9" width="9.1796875" style="1"/>
    <col min="12290" max="12290" width="15.7265625" style="1" customWidth="1"/>
    <col min="12291" max="12291" width="12.26953125" style="1" customWidth="1"/>
    <col min="12292" max="12292" width="12.1796875" style="1" customWidth="1"/>
    <col min="12293" max="12293" width="11" style="1" customWidth="1"/>
    <col min="12294" max="12294" width="15.7265625" style="1" customWidth="1"/>
    <col min="12295" max="12295" width="12.453125" style="1" customWidth="1"/>
    <col min="12296" max="12296" width="13.269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5" width="9.1796875" style="1"/>
    <col min="12546" max="12546" width="15.7265625" style="1" customWidth="1"/>
    <col min="12547" max="12547" width="12.26953125" style="1" customWidth="1"/>
    <col min="12548" max="12548" width="12.1796875" style="1" customWidth="1"/>
    <col min="12549" max="12549" width="11" style="1" customWidth="1"/>
    <col min="12550" max="12550" width="15.7265625" style="1" customWidth="1"/>
    <col min="12551" max="12551" width="12.453125" style="1" customWidth="1"/>
    <col min="12552" max="12552" width="13.269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1" width="9.1796875" style="1"/>
    <col min="12802" max="12802" width="15.7265625" style="1" customWidth="1"/>
    <col min="12803" max="12803" width="12.26953125" style="1" customWidth="1"/>
    <col min="12804" max="12804" width="12.1796875" style="1" customWidth="1"/>
    <col min="12805" max="12805" width="11" style="1" customWidth="1"/>
    <col min="12806" max="12806" width="15.7265625" style="1" customWidth="1"/>
    <col min="12807" max="12807" width="12.453125" style="1" customWidth="1"/>
    <col min="12808" max="12808" width="13.269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7" width="9.1796875" style="1"/>
    <col min="13058" max="13058" width="15.7265625" style="1" customWidth="1"/>
    <col min="13059" max="13059" width="12.26953125" style="1" customWidth="1"/>
    <col min="13060" max="13060" width="12.1796875" style="1" customWidth="1"/>
    <col min="13061" max="13061" width="11" style="1" customWidth="1"/>
    <col min="13062" max="13062" width="15.7265625" style="1" customWidth="1"/>
    <col min="13063" max="13063" width="12.453125" style="1" customWidth="1"/>
    <col min="13064" max="13064" width="13.269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3" width="9.1796875" style="1"/>
    <col min="13314" max="13314" width="15.7265625" style="1" customWidth="1"/>
    <col min="13315" max="13315" width="12.26953125" style="1" customWidth="1"/>
    <col min="13316" max="13316" width="12.1796875" style="1" customWidth="1"/>
    <col min="13317" max="13317" width="11" style="1" customWidth="1"/>
    <col min="13318" max="13318" width="15.7265625" style="1" customWidth="1"/>
    <col min="13319" max="13319" width="12.453125" style="1" customWidth="1"/>
    <col min="13320" max="13320" width="13.269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9" width="9.1796875" style="1"/>
    <col min="13570" max="13570" width="15.7265625" style="1" customWidth="1"/>
    <col min="13571" max="13571" width="12.26953125" style="1" customWidth="1"/>
    <col min="13572" max="13572" width="12.1796875" style="1" customWidth="1"/>
    <col min="13573" max="13573" width="11" style="1" customWidth="1"/>
    <col min="13574" max="13574" width="15.7265625" style="1" customWidth="1"/>
    <col min="13575" max="13575" width="12.453125" style="1" customWidth="1"/>
    <col min="13576" max="13576" width="13.269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5" width="9.1796875" style="1"/>
    <col min="13826" max="13826" width="15.7265625" style="1" customWidth="1"/>
    <col min="13827" max="13827" width="12.26953125" style="1" customWidth="1"/>
    <col min="13828" max="13828" width="12.1796875" style="1" customWidth="1"/>
    <col min="13829" max="13829" width="11" style="1" customWidth="1"/>
    <col min="13830" max="13830" width="15.7265625" style="1" customWidth="1"/>
    <col min="13831" max="13831" width="12.453125" style="1" customWidth="1"/>
    <col min="13832" max="13832" width="13.269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1" width="9.1796875" style="1"/>
    <col min="14082" max="14082" width="15.7265625" style="1" customWidth="1"/>
    <col min="14083" max="14083" width="12.26953125" style="1" customWidth="1"/>
    <col min="14084" max="14084" width="12.1796875" style="1" customWidth="1"/>
    <col min="14085" max="14085" width="11" style="1" customWidth="1"/>
    <col min="14086" max="14086" width="15.7265625" style="1" customWidth="1"/>
    <col min="14087" max="14087" width="12.453125" style="1" customWidth="1"/>
    <col min="14088" max="14088" width="13.269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7" width="9.1796875" style="1"/>
    <col min="14338" max="14338" width="15.7265625" style="1" customWidth="1"/>
    <col min="14339" max="14339" width="12.26953125" style="1" customWidth="1"/>
    <col min="14340" max="14340" width="12.1796875" style="1" customWidth="1"/>
    <col min="14341" max="14341" width="11" style="1" customWidth="1"/>
    <col min="14342" max="14342" width="15.7265625" style="1" customWidth="1"/>
    <col min="14343" max="14343" width="12.453125" style="1" customWidth="1"/>
    <col min="14344" max="14344" width="13.269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3" width="9.1796875" style="1"/>
    <col min="14594" max="14594" width="15.7265625" style="1" customWidth="1"/>
    <col min="14595" max="14595" width="12.26953125" style="1" customWidth="1"/>
    <col min="14596" max="14596" width="12.1796875" style="1" customWidth="1"/>
    <col min="14597" max="14597" width="11" style="1" customWidth="1"/>
    <col min="14598" max="14598" width="15.7265625" style="1" customWidth="1"/>
    <col min="14599" max="14599" width="12.453125" style="1" customWidth="1"/>
    <col min="14600" max="14600" width="13.269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9" width="9.1796875" style="1"/>
    <col min="14850" max="14850" width="15.7265625" style="1" customWidth="1"/>
    <col min="14851" max="14851" width="12.26953125" style="1" customWidth="1"/>
    <col min="14852" max="14852" width="12.1796875" style="1" customWidth="1"/>
    <col min="14853" max="14853" width="11" style="1" customWidth="1"/>
    <col min="14854" max="14854" width="15.7265625" style="1" customWidth="1"/>
    <col min="14855" max="14855" width="12.453125" style="1" customWidth="1"/>
    <col min="14856" max="14856" width="13.269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5" width="9.1796875" style="1"/>
    <col min="15106" max="15106" width="15.7265625" style="1" customWidth="1"/>
    <col min="15107" max="15107" width="12.26953125" style="1" customWidth="1"/>
    <col min="15108" max="15108" width="12.1796875" style="1" customWidth="1"/>
    <col min="15109" max="15109" width="11" style="1" customWidth="1"/>
    <col min="15110" max="15110" width="15.7265625" style="1" customWidth="1"/>
    <col min="15111" max="15111" width="12.453125" style="1" customWidth="1"/>
    <col min="15112" max="15112" width="13.269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1" width="9.1796875" style="1"/>
    <col min="15362" max="15362" width="15.7265625" style="1" customWidth="1"/>
    <col min="15363" max="15363" width="12.26953125" style="1" customWidth="1"/>
    <col min="15364" max="15364" width="12.1796875" style="1" customWidth="1"/>
    <col min="15365" max="15365" width="11" style="1" customWidth="1"/>
    <col min="15366" max="15366" width="15.7265625" style="1" customWidth="1"/>
    <col min="15367" max="15367" width="12.453125" style="1" customWidth="1"/>
    <col min="15368" max="15368" width="13.269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7" width="9.1796875" style="1"/>
    <col min="15618" max="15618" width="15.7265625" style="1" customWidth="1"/>
    <col min="15619" max="15619" width="12.26953125" style="1" customWidth="1"/>
    <col min="15620" max="15620" width="12.1796875" style="1" customWidth="1"/>
    <col min="15621" max="15621" width="11" style="1" customWidth="1"/>
    <col min="15622" max="15622" width="15.7265625" style="1" customWidth="1"/>
    <col min="15623" max="15623" width="12.453125" style="1" customWidth="1"/>
    <col min="15624" max="15624" width="13.269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3" width="9.1796875" style="1"/>
    <col min="15874" max="15874" width="15.7265625" style="1" customWidth="1"/>
    <col min="15875" max="15875" width="12.26953125" style="1" customWidth="1"/>
    <col min="15876" max="15876" width="12.1796875" style="1" customWidth="1"/>
    <col min="15877" max="15877" width="11" style="1" customWidth="1"/>
    <col min="15878" max="15878" width="15.7265625" style="1" customWidth="1"/>
    <col min="15879" max="15879" width="12.453125" style="1" customWidth="1"/>
    <col min="15880" max="15880" width="13.269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9" width="9.1796875" style="1"/>
    <col min="16130" max="16130" width="15.7265625" style="1" customWidth="1"/>
    <col min="16131" max="16131" width="12.26953125" style="1" customWidth="1"/>
    <col min="16132" max="16132" width="12.1796875" style="1" customWidth="1"/>
    <col min="16133" max="16133" width="11" style="1" customWidth="1"/>
    <col min="16134" max="16134" width="15.7265625" style="1" customWidth="1"/>
    <col min="16135" max="16135" width="12.453125" style="1" customWidth="1"/>
    <col min="16136" max="16136" width="13.269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3" x14ac:dyDescent="0.3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3" x14ac:dyDescent="0.3">
      <c r="A3" s="7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3" x14ac:dyDescent="0.3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3" x14ac:dyDescent="0.3">
      <c r="A5" s="74" t="s">
        <v>46</v>
      </c>
      <c r="B5" s="74"/>
      <c r="C5" s="74"/>
      <c r="D5" s="74"/>
      <c r="E5" s="74"/>
      <c r="F5" s="74"/>
      <c r="G5" s="74"/>
      <c r="H5" s="74"/>
      <c r="I5" s="74"/>
      <c r="J5" s="74"/>
      <c r="K5" s="74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84" t="s">
        <v>74</v>
      </c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13" ht="14.5" x14ac:dyDescent="0.35">
      <c r="A8" s="5" t="s">
        <v>6</v>
      </c>
      <c r="B8" s="6"/>
      <c r="C8" s="5" t="s">
        <v>109</v>
      </c>
      <c r="D8" s="6"/>
      <c r="E8" s="5" t="s">
        <v>8</v>
      </c>
      <c r="F8" s="7" t="s">
        <v>110</v>
      </c>
      <c r="G8" s="8"/>
      <c r="H8" s="9"/>
      <c r="I8" s="9"/>
      <c r="J8" s="5" t="s">
        <v>9</v>
      </c>
      <c r="K8" s="7" t="s">
        <v>111</v>
      </c>
    </row>
    <row r="9" spans="1:13" ht="24.75" customHeight="1" x14ac:dyDescent="0.35">
      <c r="A9" s="76" t="s">
        <v>10</v>
      </c>
      <c r="B9" s="76"/>
      <c r="C9" s="77" t="s">
        <v>112</v>
      </c>
      <c r="D9" s="78"/>
      <c r="E9" s="10" t="s">
        <v>12</v>
      </c>
      <c r="F9" s="11"/>
      <c r="G9" s="79" t="s">
        <v>113</v>
      </c>
      <c r="H9" s="80"/>
      <c r="I9" s="80"/>
      <c r="J9" s="81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28" x14ac:dyDescent="0.3">
      <c r="A12" s="15">
        <v>1</v>
      </c>
      <c r="B12" s="16" t="s">
        <v>36</v>
      </c>
      <c r="C12" s="15">
        <v>472300000</v>
      </c>
      <c r="D12" s="17">
        <v>5760016.0499999998</v>
      </c>
      <c r="E12" s="18">
        <v>2.0609999999999999</v>
      </c>
      <c r="F12" s="17">
        <f>(C12*0.5)/12</f>
        <v>19679166.666666668</v>
      </c>
      <c r="G12" s="17">
        <f>D12*E12</f>
        <v>11871393.079049999</v>
      </c>
      <c r="H12" s="17">
        <f>G12*(1/100)</f>
        <v>118713.93079049999</v>
      </c>
      <c r="I12" s="17">
        <f>G12-H12</f>
        <v>11752679.148259498</v>
      </c>
      <c r="J12" s="17">
        <f>F12+I12</f>
        <v>31431845.814926166</v>
      </c>
      <c r="K12" s="17">
        <f>F12+G12</f>
        <v>31550559.745716669</v>
      </c>
    </row>
    <row r="13" spans="1:13" ht="14.5" x14ac:dyDescent="0.35">
      <c r="A13" s="19"/>
      <c r="B13" s="3"/>
      <c r="C13" s="3"/>
      <c r="D13" s="20"/>
      <c r="E13" s="3"/>
      <c r="F13" s="21"/>
      <c r="G13" s="22"/>
      <c r="H13" s="22"/>
      <c r="I13" s="21"/>
      <c r="J13" s="23"/>
      <c r="K13" s="4"/>
      <c r="M13" s="18"/>
    </row>
    <row r="14" spans="1:13" ht="21.75" customHeight="1" x14ac:dyDescent="0.35">
      <c r="A14" s="19"/>
      <c r="B14" s="82" t="s">
        <v>37</v>
      </c>
      <c r="C14" s="82"/>
      <c r="D14" s="82"/>
      <c r="E14" s="24"/>
      <c r="F14" s="25">
        <f>ROUND(J12,0)</f>
        <v>31431846</v>
      </c>
      <c r="G14" s="26"/>
      <c r="H14" s="27"/>
      <c r="I14" s="28"/>
      <c r="J14" s="29"/>
      <c r="K14" s="4"/>
    </row>
    <row r="15" spans="1:13" ht="16.5" customHeight="1" x14ac:dyDescent="0.35">
      <c r="A15" s="19"/>
      <c r="B15" s="3"/>
      <c r="C15" s="30"/>
      <c r="D15" s="30"/>
      <c r="E15" s="30"/>
      <c r="F15" s="27" t="s">
        <v>114</v>
      </c>
      <c r="G15" s="27"/>
      <c r="H15" s="27"/>
      <c r="I15" s="28"/>
      <c r="J15" s="29"/>
      <c r="K15" s="4"/>
    </row>
    <row r="16" spans="1:13" ht="11.25" customHeight="1" x14ac:dyDescent="0.35">
      <c r="A16" s="19"/>
      <c r="B16" s="3"/>
      <c r="C16" s="3"/>
      <c r="D16" s="3"/>
      <c r="E16" s="31"/>
      <c r="F16" s="28"/>
      <c r="G16" s="27"/>
      <c r="H16" s="27"/>
      <c r="I16" s="28"/>
      <c r="J16" s="29"/>
      <c r="K16" s="4"/>
    </row>
    <row r="17" spans="1:11" ht="19.5" customHeight="1" x14ac:dyDescent="0.35">
      <c r="A17" s="19"/>
      <c r="B17" s="82" t="s">
        <v>39</v>
      </c>
      <c r="C17" s="82"/>
      <c r="D17" s="82"/>
      <c r="E17" s="24"/>
      <c r="F17" s="83">
        <f>ROUND(K12,0)</f>
        <v>31550560</v>
      </c>
      <c r="G17" s="83"/>
      <c r="H17" s="27"/>
      <c r="I17" s="28"/>
      <c r="J17" s="29"/>
      <c r="K17" s="4"/>
    </row>
    <row r="18" spans="1:11" ht="16.5" customHeight="1" x14ac:dyDescent="0.35">
      <c r="A18" s="19"/>
      <c r="B18" s="3"/>
      <c r="C18" s="3"/>
      <c r="D18" s="20"/>
      <c r="E18" s="3"/>
      <c r="F18" s="27" t="s">
        <v>115</v>
      </c>
      <c r="G18" s="27"/>
      <c r="H18" s="27"/>
      <c r="I18" s="28"/>
      <c r="J18" s="29"/>
      <c r="K18" s="4"/>
    </row>
    <row r="19" spans="1:11" ht="7.5" customHeight="1" x14ac:dyDescent="0.35">
      <c r="A19" s="19"/>
      <c r="B19" s="3"/>
      <c r="C19" s="3"/>
      <c r="D19" s="20"/>
      <c r="E19" s="3"/>
      <c r="F19" s="32"/>
      <c r="G19" s="22"/>
      <c r="H19" s="22"/>
      <c r="I19" s="21"/>
      <c r="J19" s="23"/>
      <c r="K19" s="4"/>
    </row>
    <row r="20" spans="1:11" ht="4.5" customHeight="1" x14ac:dyDescent="0.35">
      <c r="A20" s="31"/>
      <c r="B20" s="3"/>
      <c r="C20" s="3"/>
      <c r="D20" s="3"/>
      <c r="E20" s="3"/>
      <c r="F20" s="3"/>
      <c r="G20" s="4"/>
      <c r="H20" s="4"/>
      <c r="I20" s="4"/>
      <c r="J20" s="3"/>
      <c r="K20" s="4"/>
    </row>
    <row r="21" spans="1:11" ht="15" customHeight="1" x14ac:dyDescent="0.35">
      <c r="A21" s="4"/>
      <c r="B21" s="4"/>
      <c r="C21" s="33"/>
      <c r="D21" s="4"/>
      <c r="E21" s="4"/>
      <c r="F21" s="4"/>
      <c r="G21" s="3" t="s">
        <v>41</v>
      </c>
      <c r="H21" s="4"/>
      <c r="I21" s="4"/>
      <c r="J21" s="4"/>
      <c r="K21" s="4"/>
    </row>
    <row r="22" spans="1:11" ht="12.75" customHeight="1" x14ac:dyDescent="0.3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ht="30" customHeight="1" x14ac:dyDescent="0.35">
      <c r="A23" s="3"/>
      <c r="B23" s="3"/>
      <c r="C23" s="3"/>
      <c r="D23" s="3"/>
      <c r="E23" s="3"/>
      <c r="F23" s="3"/>
      <c r="G23" s="3" t="s">
        <v>42</v>
      </c>
      <c r="H23" s="3"/>
      <c r="I23" s="3"/>
      <c r="J23" s="3"/>
      <c r="K23" s="4"/>
    </row>
    <row r="24" spans="1:11" ht="12.75" customHeight="1" x14ac:dyDescent="0.35">
      <c r="A24" s="3"/>
      <c r="B24" s="3"/>
      <c r="C24" s="3"/>
      <c r="D24" s="3"/>
      <c r="E24" s="3"/>
      <c r="F24" s="3"/>
      <c r="G24" s="3"/>
      <c r="H24" s="75" t="s">
        <v>43</v>
      </c>
      <c r="I24" s="75"/>
      <c r="J24" s="75"/>
      <c r="K24" s="4"/>
    </row>
    <row r="25" spans="1:11" ht="14.25" customHeight="1" x14ac:dyDescent="0.35">
      <c r="A25" s="3"/>
      <c r="B25" s="3"/>
      <c r="C25" s="3"/>
      <c r="D25" s="3"/>
      <c r="E25" s="3"/>
      <c r="F25" s="3"/>
      <c r="G25" s="3"/>
      <c r="H25" s="3" t="s">
        <v>44</v>
      </c>
      <c r="I25" s="3"/>
      <c r="J25" s="3"/>
      <c r="K25" s="4"/>
    </row>
    <row r="26" spans="1:11" s="36" customFormat="1" ht="13" x14ac:dyDescent="0.3">
      <c r="A26" s="41" t="s">
        <v>82</v>
      </c>
      <c r="B26" s="41"/>
      <c r="C26" s="41"/>
      <c r="D26" s="41"/>
      <c r="E26" s="41"/>
      <c r="F26" s="41"/>
      <c r="G26" s="34"/>
      <c r="H26" s="34"/>
      <c r="I26" s="34"/>
      <c r="J26" s="34"/>
      <c r="K26" s="35"/>
    </row>
    <row r="27" spans="1:11" s="36" customFormat="1" ht="13" x14ac:dyDescent="0.3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5"/>
    </row>
    <row r="28" spans="1:11" x14ac:dyDescent="0.3">
      <c r="A28" s="34"/>
      <c r="B28" s="3"/>
      <c r="C28" s="3"/>
      <c r="D28" s="3"/>
      <c r="E28" s="3"/>
      <c r="F28" s="3"/>
      <c r="G28" s="3"/>
      <c r="H28" s="3"/>
      <c r="I28" s="3"/>
      <c r="J28" s="3"/>
    </row>
  </sheetData>
  <mergeCells count="13">
    <mergeCell ref="H24:J24"/>
    <mergeCell ref="A9:B9"/>
    <mergeCell ref="C9:D9"/>
    <mergeCell ref="G9:J9"/>
    <mergeCell ref="B14:D14"/>
    <mergeCell ref="B17:D17"/>
    <mergeCell ref="F17:G17"/>
    <mergeCell ref="A7:K7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F6" sqref="F6"/>
    </sheetView>
  </sheetViews>
  <sheetFormatPr defaultRowHeight="14" x14ac:dyDescent="0.3"/>
  <cols>
    <col min="1" max="1" width="9.1796875" style="1"/>
    <col min="2" max="2" width="15.7265625" style="1" customWidth="1"/>
    <col min="3" max="3" width="12.26953125" style="1" customWidth="1"/>
    <col min="4" max="4" width="12.1796875" style="1" customWidth="1"/>
    <col min="5" max="5" width="11" style="1" customWidth="1"/>
    <col min="6" max="6" width="14.7265625" style="1" customWidth="1"/>
    <col min="7" max="7" width="12.453125" style="1" customWidth="1"/>
    <col min="8" max="8" width="13.269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7" width="9.1796875" style="1"/>
    <col min="258" max="258" width="15.7265625" style="1" customWidth="1"/>
    <col min="259" max="259" width="12.26953125" style="1" customWidth="1"/>
    <col min="260" max="260" width="12.179687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269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3" width="9.1796875" style="1"/>
    <col min="514" max="514" width="15.7265625" style="1" customWidth="1"/>
    <col min="515" max="515" width="12.26953125" style="1" customWidth="1"/>
    <col min="516" max="516" width="12.179687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269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9" width="9.1796875" style="1"/>
    <col min="770" max="770" width="15.7265625" style="1" customWidth="1"/>
    <col min="771" max="771" width="12.26953125" style="1" customWidth="1"/>
    <col min="772" max="772" width="12.179687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269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5" width="9.1796875" style="1"/>
    <col min="1026" max="1026" width="15.7265625" style="1" customWidth="1"/>
    <col min="1027" max="1027" width="12.26953125" style="1" customWidth="1"/>
    <col min="1028" max="1028" width="12.179687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269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1" width="9.1796875" style="1"/>
    <col min="1282" max="1282" width="15.7265625" style="1" customWidth="1"/>
    <col min="1283" max="1283" width="12.26953125" style="1" customWidth="1"/>
    <col min="1284" max="1284" width="12.179687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269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7" width="9.1796875" style="1"/>
    <col min="1538" max="1538" width="15.7265625" style="1" customWidth="1"/>
    <col min="1539" max="1539" width="12.26953125" style="1" customWidth="1"/>
    <col min="1540" max="1540" width="12.179687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269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3" width="9.1796875" style="1"/>
    <col min="1794" max="1794" width="15.7265625" style="1" customWidth="1"/>
    <col min="1795" max="1795" width="12.26953125" style="1" customWidth="1"/>
    <col min="1796" max="1796" width="12.179687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269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9" width="9.1796875" style="1"/>
    <col min="2050" max="2050" width="15.7265625" style="1" customWidth="1"/>
    <col min="2051" max="2051" width="12.26953125" style="1" customWidth="1"/>
    <col min="2052" max="2052" width="12.179687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269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5" width="9.1796875" style="1"/>
    <col min="2306" max="2306" width="15.7265625" style="1" customWidth="1"/>
    <col min="2307" max="2307" width="12.26953125" style="1" customWidth="1"/>
    <col min="2308" max="2308" width="12.179687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269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1" width="9.1796875" style="1"/>
    <col min="2562" max="2562" width="15.7265625" style="1" customWidth="1"/>
    <col min="2563" max="2563" width="12.26953125" style="1" customWidth="1"/>
    <col min="2564" max="2564" width="12.179687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269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7" width="9.1796875" style="1"/>
    <col min="2818" max="2818" width="15.7265625" style="1" customWidth="1"/>
    <col min="2819" max="2819" width="12.26953125" style="1" customWidth="1"/>
    <col min="2820" max="2820" width="12.179687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269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3" width="9.1796875" style="1"/>
    <col min="3074" max="3074" width="15.7265625" style="1" customWidth="1"/>
    <col min="3075" max="3075" width="12.26953125" style="1" customWidth="1"/>
    <col min="3076" max="3076" width="12.179687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269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9" width="9.1796875" style="1"/>
    <col min="3330" max="3330" width="15.7265625" style="1" customWidth="1"/>
    <col min="3331" max="3331" width="12.26953125" style="1" customWidth="1"/>
    <col min="3332" max="3332" width="12.179687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269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5" width="9.1796875" style="1"/>
    <col min="3586" max="3586" width="15.7265625" style="1" customWidth="1"/>
    <col min="3587" max="3587" width="12.26953125" style="1" customWidth="1"/>
    <col min="3588" max="3588" width="12.179687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269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1" width="9.1796875" style="1"/>
    <col min="3842" max="3842" width="15.7265625" style="1" customWidth="1"/>
    <col min="3843" max="3843" width="12.26953125" style="1" customWidth="1"/>
    <col min="3844" max="3844" width="12.179687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269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7" width="9.1796875" style="1"/>
    <col min="4098" max="4098" width="15.7265625" style="1" customWidth="1"/>
    <col min="4099" max="4099" width="12.26953125" style="1" customWidth="1"/>
    <col min="4100" max="4100" width="12.179687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269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3" width="9.1796875" style="1"/>
    <col min="4354" max="4354" width="15.7265625" style="1" customWidth="1"/>
    <col min="4355" max="4355" width="12.26953125" style="1" customWidth="1"/>
    <col min="4356" max="4356" width="12.179687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269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9" width="9.1796875" style="1"/>
    <col min="4610" max="4610" width="15.7265625" style="1" customWidth="1"/>
    <col min="4611" max="4611" width="12.26953125" style="1" customWidth="1"/>
    <col min="4612" max="4612" width="12.179687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269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5" width="9.1796875" style="1"/>
    <col min="4866" max="4866" width="15.7265625" style="1" customWidth="1"/>
    <col min="4867" max="4867" width="12.26953125" style="1" customWidth="1"/>
    <col min="4868" max="4868" width="12.179687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269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1" width="9.1796875" style="1"/>
    <col min="5122" max="5122" width="15.7265625" style="1" customWidth="1"/>
    <col min="5123" max="5123" width="12.26953125" style="1" customWidth="1"/>
    <col min="5124" max="5124" width="12.179687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269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7" width="9.1796875" style="1"/>
    <col min="5378" max="5378" width="15.7265625" style="1" customWidth="1"/>
    <col min="5379" max="5379" width="12.26953125" style="1" customWidth="1"/>
    <col min="5380" max="5380" width="12.179687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269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3" width="9.1796875" style="1"/>
    <col min="5634" max="5634" width="15.7265625" style="1" customWidth="1"/>
    <col min="5635" max="5635" width="12.26953125" style="1" customWidth="1"/>
    <col min="5636" max="5636" width="12.179687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269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9" width="9.1796875" style="1"/>
    <col min="5890" max="5890" width="15.7265625" style="1" customWidth="1"/>
    <col min="5891" max="5891" width="12.26953125" style="1" customWidth="1"/>
    <col min="5892" max="5892" width="12.179687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269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5" width="9.1796875" style="1"/>
    <col min="6146" max="6146" width="15.7265625" style="1" customWidth="1"/>
    <col min="6147" max="6147" width="12.26953125" style="1" customWidth="1"/>
    <col min="6148" max="6148" width="12.179687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269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1" width="9.1796875" style="1"/>
    <col min="6402" max="6402" width="15.7265625" style="1" customWidth="1"/>
    <col min="6403" max="6403" width="12.26953125" style="1" customWidth="1"/>
    <col min="6404" max="6404" width="12.179687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269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7" width="9.1796875" style="1"/>
    <col min="6658" max="6658" width="15.7265625" style="1" customWidth="1"/>
    <col min="6659" max="6659" width="12.26953125" style="1" customWidth="1"/>
    <col min="6660" max="6660" width="12.179687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269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3" width="9.1796875" style="1"/>
    <col min="6914" max="6914" width="15.7265625" style="1" customWidth="1"/>
    <col min="6915" max="6915" width="12.26953125" style="1" customWidth="1"/>
    <col min="6916" max="6916" width="12.179687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269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9" width="9.1796875" style="1"/>
    <col min="7170" max="7170" width="15.7265625" style="1" customWidth="1"/>
    <col min="7171" max="7171" width="12.26953125" style="1" customWidth="1"/>
    <col min="7172" max="7172" width="12.179687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269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5" width="9.1796875" style="1"/>
    <col min="7426" max="7426" width="15.7265625" style="1" customWidth="1"/>
    <col min="7427" max="7427" width="12.26953125" style="1" customWidth="1"/>
    <col min="7428" max="7428" width="12.179687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269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1" width="9.1796875" style="1"/>
    <col min="7682" max="7682" width="15.7265625" style="1" customWidth="1"/>
    <col min="7683" max="7683" width="12.26953125" style="1" customWidth="1"/>
    <col min="7684" max="7684" width="12.179687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269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7" width="9.1796875" style="1"/>
    <col min="7938" max="7938" width="15.7265625" style="1" customWidth="1"/>
    <col min="7939" max="7939" width="12.26953125" style="1" customWidth="1"/>
    <col min="7940" max="7940" width="12.179687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269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3" width="9.1796875" style="1"/>
    <col min="8194" max="8194" width="15.7265625" style="1" customWidth="1"/>
    <col min="8195" max="8195" width="12.26953125" style="1" customWidth="1"/>
    <col min="8196" max="8196" width="12.179687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269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9" width="9.1796875" style="1"/>
    <col min="8450" max="8450" width="15.7265625" style="1" customWidth="1"/>
    <col min="8451" max="8451" width="12.26953125" style="1" customWidth="1"/>
    <col min="8452" max="8452" width="12.179687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269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5" width="9.1796875" style="1"/>
    <col min="8706" max="8706" width="15.7265625" style="1" customWidth="1"/>
    <col min="8707" max="8707" width="12.26953125" style="1" customWidth="1"/>
    <col min="8708" max="8708" width="12.179687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269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1" width="9.1796875" style="1"/>
    <col min="8962" max="8962" width="15.7265625" style="1" customWidth="1"/>
    <col min="8963" max="8963" width="12.26953125" style="1" customWidth="1"/>
    <col min="8964" max="8964" width="12.179687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269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7" width="9.1796875" style="1"/>
    <col min="9218" max="9218" width="15.7265625" style="1" customWidth="1"/>
    <col min="9219" max="9219" width="12.26953125" style="1" customWidth="1"/>
    <col min="9220" max="9220" width="12.179687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269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3" width="9.1796875" style="1"/>
    <col min="9474" max="9474" width="15.7265625" style="1" customWidth="1"/>
    <col min="9475" max="9475" width="12.26953125" style="1" customWidth="1"/>
    <col min="9476" max="9476" width="12.179687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269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9" width="9.1796875" style="1"/>
    <col min="9730" max="9730" width="15.7265625" style="1" customWidth="1"/>
    <col min="9731" max="9731" width="12.26953125" style="1" customWidth="1"/>
    <col min="9732" max="9732" width="12.179687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269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5" width="9.1796875" style="1"/>
    <col min="9986" max="9986" width="15.7265625" style="1" customWidth="1"/>
    <col min="9987" max="9987" width="12.26953125" style="1" customWidth="1"/>
    <col min="9988" max="9988" width="12.179687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269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1" width="9.1796875" style="1"/>
    <col min="10242" max="10242" width="15.7265625" style="1" customWidth="1"/>
    <col min="10243" max="10243" width="12.26953125" style="1" customWidth="1"/>
    <col min="10244" max="10244" width="12.179687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269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7" width="9.1796875" style="1"/>
    <col min="10498" max="10498" width="15.7265625" style="1" customWidth="1"/>
    <col min="10499" max="10499" width="12.26953125" style="1" customWidth="1"/>
    <col min="10500" max="10500" width="12.179687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269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3" width="9.1796875" style="1"/>
    <col min="10754" max="10754" width="15.7265625" style="1" customWidth="1"/>
    <col min="10755" max="10755" width="12.26953125" style="1" customWidth="1"/>
    <col min="10756" max="10756" width="12.179687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269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9" width="9.1796875" style="1"/>
    <col min="11010" max="11010" width="15.7265625" style="1" customWidth="1"/>
    <col min="11011" max="11011" width="12.26953125" style="1" customWidth="1"/>
    <col min="11012" max="11012" width="12.179687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269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5" width="9.1796875" style="1"/>
    <col min="11266" max="11266" width="15.7265625" style="1" customWidth="1"/>
    <col min="11267" max="11267" width="12.26953125" style="1" customWidth="1"/>
    <col min="11268" max="11268" width="12.179687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269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1" width="9.1796875" style="1"/>
    <col min="11522" max="11522" width="15.7265625" style="1" customWidth="1"/>
    <col min="11523" max="11523" width="12.26953125" style="1" customWidth="1"/>
    <col min="11524" max="11524" width="12.179687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269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7" width="9.1796875" style="1"/>
    <col min="11778" max="11778" width="15.7265625" style="1" customWidth="1"/>
    <col min="11779" max="11779" width="12.26953125" style="1" customWidth="1"/>
    <col min="11780" max="11780" width="12.179687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269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3" width="9.1796875" style="1"/>
    <col min="12034" max="12034" width="15.7265625" style="1" customWidth="1"/>
    <col min="12035" max="12035" width="12.26953125" style="1" customWidth="1"/>
    <col min="12036" max="12036" width="12.179687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269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9" width="9.1796875" style="1"/>
    <col min="12290" max="12290" width="15.7265625" style="1" customWidth="1"/>
    <col min="12291" max="12291" width="12.26953125" style="1" customWidth="1"/>
    <col min="12292" max="12292" width="12.179687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269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5" width="9.1796875" style="1"/>
    <col min="12546" max="12546" width="15.7265625" style="1" customWidth="1"/>
    <col min="12547" max="12547" width="12.26953125" style="1" customWidth="1"/>
    <col min="12548" max="12548" width="12.179687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269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1" width="9.1796875" style="1"/>
    <col min="12802" max="12802" width="15.7265625" style="1" customWidth="1"/>
    <col min="12803" max="12803" width="12.26953125" style="1" customWidth="1"/>
    <col min="12804" max="12804" width="12.179687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269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7" width="9.1796875" style="1"/>
    <col min="13058" max="13058" width="15.7265625" style="1" customWidth="1"/>
    <col min="13059" max="13059" width="12.26953125" style="1" customWidth="1"/>
    <col min="13060" max="13060" width="12.179687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269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3" width="9.1796875" style="1"/>
    <col min="13314" max="13314" width="15.7265625" style="1" customWidth="1"/>
    <col min="13315" max="13315" width="12.26953125" style="1" customWidth="1"/>
    <col min="13316" max="13316" width="12.179687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269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9" width="9.1796875" style="1"/>
    <col min="13570" max="13570" width="15.7265625" style="1" customWidth="1"/>
    <col min="13571" max="13571" width="12.26953125" style="1" customWidth="1"/>
    <col min="13572" max="13572" width="12.179687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269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5" width="9.1796875" style="1"/>
    <col min="13826" max="13826" width="15.7265625" style="1" customWidth="1"/>
    <col min="13827" max="13827" width="12.26953125" style="1" customWidth="1"/>
    <col min="13828" max="13828" width="12.179687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269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1" width="9.1796875" style="1"/>
    <col min="14082" max="14082" width="15.7265625" style="1" customWidth="1"/>
    <col min="14083" max="14083" width="12.26953125" style="1" customWidth="1"/>
    <col min="14084" max="14084" width="12.179687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269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7" width="9.1796875" style="1"/>
    <col min="14338" max="14338" width="15.7265625" style="1" customWidth="1"/>
    <col min="14339" max="14339" width="12.26953125" style="1" customWidth="1"/>
    <col min="14340" max="14340" width="12.179687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269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3" width="9.1796875" style="1"/>
    <col min="14594" max="14594" width="15.7265625" style="1" customWidth="1"/>
    <col min="14595" max="14595" width="12.26953125" style="1" customWidth="1"/>
    <col min="14596" max="14596" width="12.179687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269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9" width="9.1796875" style="1"/>
    <col min="14850" max="14850" width="15.7265625" style="1" customWidth="1"/>
    <col min="14851" max="14851" width="12.26953125" style="1" customWidth="1"/>
    <col min="14852" max="14852" width="12.179687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269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5" width="9.1796875" style="1"/>
    <col min="15106" max="15106" width="15.7265625" style="1" customWidth="1"/>
    <col min="15107" max="15107" width="12.26953125" style="1" customWidth="1"/>
    <col min="15108" max="15108" width="12.179687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269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1" width="9.1796875" style="1"/>
    <col min="15362" max="15362" width="15.7265625" style="1" customWidth="1"/>
    <col min="15363" max="15363" width="12.26953125" style="1" customWidth="1"/>
    <col min="15364" max="15364" width="12.179687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269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7" width="9.1796875" style="1"/>
    <col min="15618" max="15618" width="15.7265625" style="1" customWidth="1"/>
    <col min="15619" max="15619" width="12.26953125" style="1" customWidth="1"/>
    <col min="15620" max="15620" width="12.179687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269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3" width="9.1796875" style="1"/>
    <col min="15874" max="15874" width="15.7265625" style="1" customWidth="1"/>
    <col min="15875" max="15875" width="12.26953125" style="1" customWidth="1"/>
    <col min="15876" max="15876" width="12.179687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269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9" width="9.1796875" style="1"/>
    <col min="16130" max="16130" width="15.7265625" style="1" customWidth="1"/>
    <col min="16131" max="16131" width="12.26953125" style="1" customWidth="1"/>
    <col min="16132" max="16132" width="12.179687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269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4" x14ac:dyDescent="0.3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4" x14ac:dyDescent="0.3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4" x14ac:dyDescent="0.3">
      <c r="A3" s="7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4" x14ac:dyDescent="0.3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4" x14ac:dyDescent="0.3">
      <c r="A5" s="74" t="s">
        <v>4</v>
      </c>
      <c r="B5" s="74"/>
      <c r="C5" s="74"/>
      <c r="D5" s="74"/>
      <c r="E5" s="74"/>
      <c r="F5" s="74"/>
      <c r="G5" s="74"/>
      <c r="H5" s="74"/>
      <c r="I5" s="74"/>
      <c r="J5" s="74"/>
      <c r="K5" s="74"/>
    </row>
    <row r="6" spans="1:14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4" x14ac:dyDescent="0.3">
      <c r="A7" s="70" t="s">
        <v>5</v>
      </c>
      <c r="B7" s="70"/>
      <c r="C7" s="70"/>
      <c r="D7" s="70"/>
      <c r="E7" s="70"/>
      <c r="F7" s="70"/>
      <c r="G7" s="70"/>
      <c r="H7" s="70"/>
      <c r="I7" s="70"/>
      <c r="J7" s="70"/>
      <c r="K7" s="70"/>
    </row>
    <row r="8" spans="1:14" ht="14.5" x14ac:dyDescent="0.35">
      <c r="A8" s="5" t="s">
        <v>6</v>
      </c>
      <c r="B8" s="6"/>
      <c r="C8" s="5" t="s">
        <v>7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4" ht="24.75" customHeight="1" x14ac:dyDescent="0.35">
      <c r="A9" s="76" t="s">
        <v>10</v>
      </c>
      <c r="B9" s="76"/>
      <c r="C9" s="77" t="s">
        <v>11</v>
      </c>
      <c r="D9" s="78"/>
      <c r="E9" s="10" t="s">
        <v>12</v>
      </c>
      <c r="F9" s="11"/>
      <c r="G9" s="79" t="s">
        <v>13</v>
      </c>
      <c r="H9" s="80"/>
      <c r="I9" s="80"/>
      <c r="J9" s="81"/>
      <c r="K9" s="6"/>
    </row>
    <row r="10" spans="1:14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4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4" ht="28" x14ac:dyDescent="0.3">
      <c r="A12" s="15">
        <v>1</v>
      </c>
      <c r="B12" s="16" t="s">
        <v>36</v>
      </c>
      <c r="C12" s="15">
        <v>472300000</v>
      </c>
      <c r="D12" s="17">
        <v>5527313.1600000001</v>
      </c>
      <c r="E12" s="18">
        <v>2.0609999999999999</v>
      </c>
      <c r="F12" s="17">
        <f>(C12*0.5)/12</f>
        <v>19679166.666666668</v>
      </c>
      <c r="G12" s="17">
        <f>D12*E12</f>
        <v>11391792.42276</v>
      </c>
      <c r="H12" s="17">
        <f>G12*(1/100)</f>
        <v>113917.9242276</v>
      </c>
      <c r="I12" s="17">
        <f>G12-H12</f>
        <v>11277874.4985324</v>
      </c>
      <c r="J12" s="17">
        <f>F12+I12</f>
        <v>30957041.165199067</v>
      </c>
      <c r="K12" s="17">
        <f>F12+G12</f>
        <v>31070959.089426666</v>
      </c>
      <c r="L12" s="1">
        <f>17.92*0.5*10</f>
        <v>89.600000000000009</v>
      </c>
      <c r="M12" s="1">
        <f>(100-1.2)/100</f>
        <v>0.98799999999999999</v>
      </c>
      <c r="N12" s="1">
        <v>116.29</v>
      </c>
    </row>
    <row r="13" spans="1:14" ht="14.5" x14ac:dyDescent="0.35">
      <c r="A13" s="19"/>
      <c r="B13" s="3"/>
      <c r="C13" s="3"/>
      <c r="D13" s="20"/>
      <c r="E13" s="3"/>
      <c r="F13" s="21"/>
      <c r="G13" s="22"/>
      <c r="H13" s="22"/>
      <c r="I13" s="21"/>
      <c r="J13" s="23"/>
      <c r="K13" s="4"/>
      <c r="L13" s="1">
        <f>L12/M12/N12</f>
        <v>0.77984572284213383</v>
      </c>
      <c r="M13" s="18">
        <v>0.77100000000000002</v>
      </c>
    </row>
    <row r="14" spans="1:14" ht="21.75" customHeight="1" x14ac:dyDescent="0.35">
      <c r="A14" s="19"/>
      <c r="B14" s="82" t="s">
        <v>37</v>
      </c>
      <c r="C14" s="82"/>
      <c r="D14" s="82"/>
      <c r="E14" s="24"/>
      <c r="F14" s="25">
        <f>ROUND(J12,0)</f>
        <v>30957041</v>
      </c>
      <c r="G14" s="26"/>
      <c r="H14" s="27"/>
      <c r="I14" s="28"/>
      <c r="J14" s="29"/>
      <c r="K14" s="4"/>
    </row>
    <row r="15" spans="1:14" ht="16.5" customHeight="1" x14ac:dyDescent="0.35">
      <c r="A15" s="19"/>
      <c r="B15" s="3"/>
      <c r="C15" s="30"/>
      <c r="D15" s="30"/>
      <c r="E15" s="30"/>
      <c r="F15" s="27" t="s">
        <v>38</v>
      </c>
      <c r="G15" s="27"/>
      <c r="H15" s="27"/>
      <c r="I15" s="28"/>
      <c r="J15" s="29"/>
      <c r="K15" s="4"/>
    </row>
    <row r="16" spans="1:14" ht="11.25" customHeight="1" x14ac:dyDescent="0.35">
      <c r="A16" s="19"/>
      <c r="B16" s="3"/>
      <c r="C16" s="3"/>
      <c r="D16" s="3"/>
      <c r="E16" s="31"/>
      <c r="F16" s="28"/>
      <c r="G16" s="27"/>
      <c r="H16" s="27"/>
      <c r="I16" s="28"/>
      <c r="J16" s="29"/>
      <c r="K16" s="4"/>
    </row>
    <row r="17" spans="1:11" ht="19.5" customHeight="1" x14ac:dyDescent="0.35">
      <c r="A17" s="19"/>
      <c r="B17" s="82" t="s">
        <v>39</v>
      </c>
      <c r="C17" s="82"/>
      <c r="D17" s="82"/>
      <c r="E17" s="24"/>
      <c r="F17" s="83">
        <f>ROUND(K12,0)</f>
        <v>31070959</v>
      </c>
      <c r="G17" s="83"/>
      <c r="H17" s="27"/>
      <c r="I17" s="28"/>
      <c r="J17" s="29"/>
      <c r="K17" s="4"/>
    </row>
    <row r="18" spans="1:11" ht="16.5" customHeight="1" x14ac:dyDescent="0.35">
      <c r="A18" s="19"/>
      <c r="B18" s="3"/>
      <c r="C18" s="3"/>
      <c r="D18" s="20"/>
      <c r="E18" s="3"/>
      <c r="F18" s="27" t="s">
        <v>40</v>
      </c>
      <c r="G18" s="27"/>
      <c r="H18" s="27"/>
      <c r="I18" s="28"/>
      <c r="J18" s="29"/>
      <c r="K18" s="4"/>
    </row>
    <row r="19" spans="1:11" ht="7.5" customHeight="1" x14ac:dyDescent="0.35">
      <c r="A19" s="19"/>
      <c r="B19" s="3"/>
      <c r="C19" s="3"/>
      <c r="D19" s="20"/>
      <c r="E19" s="3"/>
      <c r="F19" s="32"/>
      <c r="G19" s="22"/>
      <c r="H19" s="22"/>
      <c r="I19" s="21"/>
      <c r="J19" s="23"/>
      <c r="K19" s="4"/>
    </row>
    <row r="20" spans="1:11" ht="4.5" customHeight="1" x14ac:dyDescent="0.35">
      <c r="A20" s="31"/>
      <c r="B20" s="3"/>
      <c r="C20" s="3"/>
      <c r="D20" s="3"/>
      <c r="E20" s="3"/>
      <c r="F20" s="3"/>
      <c r="G20" s="4"/>
      <c r="H20" s="4"/>
      <c r="I20" s="4"/>
      <c r="J20" s="3"/>
      <c r="K20" s="4"/>
    </row>
    <row r="21" spans="1:11" ht="15" customHeight="1" x14ac:dyDescent="0.35">
      <c r="A21" s="4"/>
      <c r="B21" s="4"/>
      <c r="C21" s="33"/>
      <c r="D21" s="4"/>
      <c r="E21" s="4"/>
      <c r="F21" s="4"/>
      <c r="G21" s="3" t="s">
        <v>41</v>
      </c>
      <c r="H21" s="4"/>
      <c r="I21" s="4"/>
      <c r="J21" s="4"/>
      <c r="K21" s="4"/>
    </row>
    <row r="22" spans="1:11" ht="12.75" customHeight="1" x14ac:dyDescent="0.3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ht="30" customHeight="1" x14ac:dyDescent="0.35">
      <c r="A23" s="3"/>
      <c r="B23" s="3"/>
      <c r="C23" s="3"/>
      <c r="D23" s="3"/>
      <c r="E23" s="3"/>
      <c r="F23" s="3"/>
      <c r="G23" s="3" t="s">
        <v>42</v>
      </c>
      <c r="H23" s="3"/>
      <c r="I23" s="3"/>
      <c r="J23" s="3"/>
      <c r="K23" s="4"/>
    </row>
    <row r="24" spans="1:11" ht="12.75" customHeight="1" x14ac:dyDescent="0.35">
      <c r="A24" s="3"/>
      <c r="B24" s="3"/>
      <c r="C24" s="3"/>
      <c r="D24" s="3"/>
      <c r="E24" s="3"/>
      <c r="F24" s="3"/>
      <c r="G24" s="3"/>
      <c r="H24" s="75" t="s">
        <v>43</v>
      </c>
      <c r="I24" s="75"/>
      <c r="J24" s="75"/>
      <c r="K24" s="4"/>
    </row>
    <row r="25" spans="1:11" ht="14.25" customHeight="1" x14ac:dyDescent="0.35">
      <c r="A25" s="3"/>
      <c r="B25" s="3"/>
      <c r="C25" s="3"/>
      <c r="D25" s="3"/>
      <c r="E25" s="3"/>
      <c r="F25" s="3"/>
      <c r="G25" s="3"/>
      <c r="H25" s="3" t="s">
        <v>44</v>
      </c>
      <c r="I25" s="3"/>
      <c r="J25" s="3"/>
      <c r="K25" s="4"/>
    </row>
    <row r="26" spans="1:11" s="36" customFormat="1" x14ac:dyDescent="0.3">
      <c r="A26" s="3" t="s">
        <v>45</v>
      </c>
      <c r="B26" s="34"/>
      <c r="C26" s="34"/>
      <c r="D26" s="34"/>
      <c r="E26" s="34"/>
      <c r="F26" s="34"/>
      <c r="G26" s="34"/>
      <c r="H26" s="34"/>
      <c r="I26" s="34"/>
      <c r="J26" s="34"/>
      <c r="K26" s="35"/>
    </row>
    <row r="27" spans="1:11" s="36" customFormat="1" ht="13" x14ac:dyDescent="0.3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5"/>
    </row>
    <row r="28" spans="1:11" x14ac:dyDescent="0.3">
      <c r="A28" s="34"/>
      <c r="B28" s="3"/>
      <c r="C28" s="3"/>
      <c r="D28" s="3"/>
      <c r="E28" s="3"/>
      <c r="F28" s="3"/>
      <c r="G28" s="3"/>
      <c r="H28" s="3"/>
      <c r="I28" s="3"/>
      <c r="J28" s="3"/>
    </row>
  </sheetData>
  <mergeCells count="13">
    <mergeCell ref="H24:J24"/>
    <mergeCell ref="A9:B9"/>
    <mergeCell ref="C9:D9"/>
    <mergeCell ref="G9:J9"/>
    <mergeCell ref="B14:D14"/>
    <mergeCell ref="B17:D17"/>
    <mergeCell ref="F17:G17"/>
    <mergeCell ref="A7:K7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D20" sqref="D20"/>
    </sheetView>
  </sheetViews>
  <sheetFormatPr defaultRowHeight="14" x14ac:dyDescent="0.3"/>
  <cols>
    <col min="1" max="1" width="9.1796875" style="1"/>
    <col min="2" max="2" width="15.7265625" style="1" customWidth="1"/>
    <col min="3" max="3" width="12.26953125" style="1" customWidth="1"/>
    <col min="4" max="4" width="12.1796875" style="1" customWidth="1"/>
    <col min="5" max="5" width="11" style="1" customWidth="1"/>
    <col min="6" max="6" width="14.7265625" style="1" customWidth="1"/>
    <col min="7" max="7" width="12.453125" style="1" customWidth="1"/>
    <col min="8" max="8" width="13.269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7" width="9.1796875" style="1"/>
    <col min="258" max="258" width="15.7265625" style="1" customWidth="1"/>
    <col min="259" max="259" width="12.26953125" style="1" customWidth="1"/>
    <col min="260" max="260" width="12.179687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269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3" width="9.1796875" style="1"/>
    <col min="514" max="514" width="15.7265625" style="1" customWidth="1"/>
    <col min="515" max="515" width="12.26953125" style="1" customWidth="1"/>
    <col min="516" max="516" width="12.179687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269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9" width="9.1796875" style="1"/>
    <col min="770" max="770" width="15.7265625" style="1" customWidth="1"/>
    <col min="771" max="771" width="12.26953125" style="1" customWidth="1"/>
    <col min="772" max="772" width="12.179687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269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5" width="9.1796875" style="1"/>
    <col min="1026" max="1026" width="15.7265625" style="1" customWidth="1"/>
    <col min="1027" max="1027" width="12.26953125" style="1" customWidth="1"/>
    <col min="1028" max="1028" width="12.179687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269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1" width="9.1796875" style="1"/>
    <col min="1282" max="1282" width="15.7265625" style="1" customWidth="1"/>
    <col min="1283" max="1283" width="12.26953125" style="1" customWidth="1"/>
    <col min="1284" max="1284" width="12.179687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269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7" width="9.1796875" style="1"/>
    <col min="1538" max="1538" width="15.7265625" style="1" customWidth="1"/>
    <col min="1539" max="1539" width="12.26953125" style="1" customWidth="1"/>
    <col min="1540" max="1540" width="12.179687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269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3" width="9.1796875" style="1"/>
    <col min="1794" max="1794" width="15.7265625" style="1" customWidth="1"/>
    <col min="1795" max="1795" width="12.26953125" style="1" customWidth="1"/>
    <col min="1796" max="1796" width="12.179687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269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9" width="9.1796875" style="1"/>
    <col min="2050" max="2050" width="15.7265625" style="1" customWidth="1"/>
    <col min="2051" max="2051" width="12.26953125" style="1" customWidth="1"/>
    <col min="2052" max="2052" width="12.179687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269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5" width="9.1796875" style="1"/>
    <col min="2306" max="2306" width="15.7265625" style="1" customWidth="1"/>
    <col min="2307" max="2307" width="12.26953125" style="1" customWidth="1"/>
    <col min="2308" max="2308" width="12.179687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269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1" width="9.1796875" style="1"/>
    <col min="2562" max="2562" width="15.7265625" style="1" customWidth="1"/>
    <col min="2563" max="2563" width="12.26953125" style="1" customWidth="1"/>
    <col min="2564" max="2564" width="12.179687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269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7" width="9.1796875" style="1"/>
    <col min="2818" max="2818" width="15.7265625" style="1" customWidth="1"/>
    <col min="2819" max="2819" width="12.26953125" style="1" customWidth="1"/>
    <col min="2820" max="2820" width="12.179687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269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3" width="9.1796875" style="1"/>
    <col min="3074" max="3074" width="15.7265625" style="1" customWidth="1"/>
    <col min="3075" max="3075" width="12.26953125" style="1" customWidth="1"/>
    <col min="3076" max="3076" width="12.179687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269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9" width="9.1796875" style="1"/>
    <col min="3330" max="3330" width="15.7265625" style="1" customWidth="1"/>
    <col min="3331" max="3331" width="12.26953125" style="1" customWidth="1"/>
    <col min="3332" max="3332" width="12.179687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269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5" width="9.1796875" style="1"/>
    <col min="3586" max="3586" width="15.7265625" style="1" customWidth="1"/>
    <col min="3587" max="3587" width="12.26953125" style="1" customWidth="1"/>
    <col min="3588" max="3588" width="12.179687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269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1" width="9.1796875" style="1"/>
    <col min="3842" max="3842" width="15.7265625" style="1" customWidth="1"/>
    <col min="3843" max="3843" width="12.26953125" style="1" customWidth="1"/>
    <col min="3844" max="3844" width="12.179687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269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7" width="9.1796875" style="1"/>
    <col min="4098" max="4098" width="15.7265625" style="1" customWidth="1"/>
    <col min="4099" max="4099" width="12.26953125" style="1" customWidth="1"/>
    <col min="4100" max="4100" width="12.179687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269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3" width="9.1796875" style="1"/>
    <col min="4354" max="4354" width="15.7265625" style="1" customWidth="1"/>
    <col min="4355" max="4355" width="12.26953125" style="1" customWidth="1"/>
    <col min="4356" max="4356" width="12.179687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269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9" width="9.1796875" style="1"/>
    <col min="4610" max="4610" width="15.7265625" style="1" customWidth="1"/>
    <col min="4611" max="4611" width="12.26953125" style="1" customWidth="1"/>
    <col min="4612" max="4612" width="12.179687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269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5" width="9.1796875" style="1"/>
    <col min="4866" max="4866" width="15.7265625" style="1" customWidth="1"/>
    <col min="4867" max="4867" width="12.26953125" style="1" customWidth="1"/>
    <col min="4868" max="4868" width="12.179687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269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1" width="9.1796875" style="1"/>
    <col min="5122" max="5122" width="15.7265625" style="1" customWidth="1"/>
    <col min="5123" max="5123" width="12.26953125" style="1" customWidth="1"/>
    <col min="5124" max="5124" width="12.179687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269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7" width="9.1796875" style="1"/>
    <col min="5378" max="5378" width="15.7265625" style="1" customWidth="1"/>
    <col min="5379" max="5379" width="12.26953125" style="1" customWidth="1"/>
    <col min="5380" max="5380" width="12.179687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269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3" width="9.1796875" style="1"/>
    <col min="5634" max="5634" width="15.7265625" style="1" customWidth="1"/>
    <col min="5635" max="5635" width="12.26953125" style="1" customWidth="1"/>
    <col min="5636" max="5636" width="12.179687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269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9" width="9.1796875" style="1"/>
    <col min="5890" max="5890" width="15.7265625" style="1" customWidth="1"/>
    <col min="5891" max="5891" width="12.26953125" style="1" customWidth="1"/>
    <col min="5892" max="5892" width="12.179687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269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5" width="9.1796875" style="1"/>
    <col min="6146" max="6146" width="15.7265625" style="1" customWidth="1"/>
    <col min="6147" max="6147" width="12.26953125" style="1" customWidth="1"/>
    <col min="6148" max="6148" width="12.179687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269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1" width="9.1796875" style="1"/>
    <col min="6402" max="6402" width="15.7265625" style="1" customWidth="1"/>
    <col min="6403" max="6403" width="12.26953125" style="1" customWidth="1"/>
    <col min="6404" max="6404" width="12.179687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269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7" width="9.1796875" style="1"/>
    <col min="6658" max="6658" width="15.7265625" style="1" customWidth="1"/>
    <col min="6659" max="6659" width="12.26953125" style="1" customWidth="1"/>
    <col min="6660" max="6660" width="12.179687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269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3" width="9.1796875" style="1"/>
    <col min="6914" max="6914" width="15.7265625" style="1" customWidth="1"/>
    <col min="6915" max="6915" width="12.26953125" style="1" customWidth="1"/>
    <col min="6916" max="6916" width="12.179687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269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9" width="9.1796875" style="1"/>
    <col min="7170" max="7170" width="15.7265625" style="1" customWidth="1"/>
    <col min="7171" max="7171" width="12.26953125" style="1" customWidth="1"/>
    <col min="7172" max="7172" width="12.179687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269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5" width="9.1796875" style="1"/>
    <col min="7426" max="7426" width="15.7265625" style="1" customWidth="1"/>
    <col min="7427" max="7427" width="12.26953125" style="1" customWidth="1"/>
    <col min="7428" max="7428" width="12.179687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269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1" width="9.1796875" style="1"/>
    <col min="7682" max="7682" width="15.7265625" style="1" customWidth="1"/>
    <col min="7683" max="7683" width="12.26953125" style="1" customWidth="1"/>
    <col min="7684" max="7684" width="12.179687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269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7" width="9.1796875" style="1"/>
    <col min="7938" max="7938" width="15.7265625" style="1" customWidth="1"/>
    <col min="7939" max="7939" width="12.26953125" style="1" customWidth="1"/>
    <col min="7940" max="7940" width="12.179687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269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3" width="9.1796875" style="1"/>
    <col min="8194" max="8194" width="15.7265625" style="1" customWidth="1"/>
    <col min="8195" max="8195" width="12.26953125" style="1" customWidth="1"/>
    <col min="8196" max="8196" width="12.179687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269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9" width="9.1796875" style="1"/>
    <col min="8450" max="8450" width="15.7265625" style="1" customWidth="1"/>
    <col min="8451" max="8451" width="12.26953125" style="1" customWidth="1"/>
    <col min="8452" max="8452" width="12.179687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269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5" width="9.1796875" style="1"/>
    <col min="8706" max="8706" width="15.7265625" style="1" customWidth="1"/>
    <col min="8707" max="8707" width="12.26953125" style="1" customWidth="1"/>
    <col min="8708" max="8708" width="12.179687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269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1" width="9.1796875" style="1"/>
    <col min="8962" max="8962" width="15.7265625" style="1" customWidth="1"/>
    <col min="8963" max="8963" width="12.26953125" style="1" customWidth="1"/>
    <col min="8964" max="8964" width="12.179687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269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7" width="9.1796875" style="1"/>
    <col min="9218" max="9218" width="15.7265625" style="1" customWidth="1"/>
    <col min="9219" max="9219" width="12.26953125" style="1" customWidth="1"/>
    <col min="9220" max="9220" width="12.179687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269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3" width="9.1796875" style="1"/>
    <col min="9474" max="9474" width="15.7265625" style="1" customWidth="1"/>
    <col min="9475" max="9475" width="12.26953125" style="1" customWidth="1"/>
    <col min="9476" max="9476" width="12.179687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269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9" width="9.1796875" style="1"/>
    <col min="9730" max="9730" width="15.7265625" style="1" customWidth="1"/>
    <col min="9731" max="9731" width="12.26953125" style="1" customWidth="1"/>
    <col min="9732" max="9732" width="12.179687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269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5" width="9.1796875" style="1"/>
    <col min="9986" max="9986" width="15.7265625" style="1" customWidth="1"/>
    <col min="9987" max="9987" width="12.26953125" style="1" customWidth="1"/>
    <col min="9988" max="9988" width="12.179687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269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1" width="9.1796875" style="1"/>
    <col min="10242" max="10242" width="15.7265625" style="1" customWidth="1"/>
    <col min="10243" max="10243" width="12.26953125" style="1" customWidth="1"/>
    <col min="10244" max="10244" width="12.179687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269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7" width="9.1796875" style="1"/>
    <col min="10498" max="10498" width="15.7265625" style="1" customWidth="1"/>
    <col min="10499" max="10499" width="12.26953125" style="1" customWidth="1"/>
    <col min="10500" max="10500" width="12.179687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269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3" width="9.1796875" style="1"/>
    <col min="10754" max="10754" width="15.7265625" style="1" customWidth="1"/>
    <col min="10755" max="10755" width="12.26953125" style="1" customWidth="1"/>
    <col min="10756" max="10756" width="12.179687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269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9" width="9.1796875" style="1"/>
    <col min="11010" max="11010" width="15.7265625" style="1" customWidth="1"/>
    <col min="11011" max="11011" width="12.26953125" style="1" customWidth="1"/>
    <col min="11012" max="11012" width="12.179687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269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5" width="9.1796875" style="1"/>
    <col min="11266" max="11266" width="15.7265625" style="1" customWidth="1"/>
    <col min="11267" max="11267" width="12.26953125" style="1" customWidth="1"/>
    <col min="11268" max="11268" width="12.179687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269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1" width="9.1796875" style="1"/>
    <col min="11522" max="11522" width="15.7265625" style="1" customWidth="1"/>
    <col min="11523" max="11523" width="12.26953125" style="1" customWidth="1"/>
    <col min="11524" max="11524" width="12.179687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269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7" width="9.1796875" style="1"/>
    <col min="11778" max="11778" width="15.7265625" style="1" customWidth="1"/>
    <col min="11779" max="11779" width="12.26953125" style="1" customWidth="1"/>
    <col min="11780" max="11780" width="12.179687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269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3" width="9.1796875" style="1"/>
    <col min="12034" max="12034" width="15.7265625" style="1" customWidth="1"/>
    <col min="12035" max="12035" width="12.26953125" style="1" customWidth="1"/>
    <col min="12036" max="12036" width="12.179687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269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9" width="9.1796875" style="1"/>
    <col min="12290" max="12290" width="15.7265625" style="1" customWidth="1"/>
    <col min="12291" max="12291" width="12.26953125" style="1" customWidth="1"/>
    <col min="12292" max="12292" width="12.179687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269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5" width="9.1796875" style="1"/>
    <col min="12546" max="12546" width="15.7265625" style="1" customWidth="1"/>
    <col min="12547" max="12547" width="12.26953125" style="1" customWidth="1"/>
    <col min="12548" max="12548" width="12.179687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269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1" width="9.1796875" style="1"/>
    <col min="12802" max="12802" width="15.7265625" style="1" customWidth="1"/>
    <col min="12803" max="12803" width="12.26953125" style="1" customWidth="1"/>
    <col min="12804" max="12804" width="12.179687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269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7" width="9.1796875" style="1"/>
    <col min="13058" max="13058" width="15.7265625" style="1" customWidth="1"/>
    <col min="13059" max="13059" width="12.26953125" style="1" customWidth="1"/>
    <col min="13060" max="13060" width="12.179687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269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3" width="9.1796875" style="1"/>
    <col min="13314" max="13314" width="15.7265625" style="1" customWidth="1"/>
    <col min="13315" max="13315" width="12.26953125" style="1" customWidth="1"/>
    <col min="13316" max="13316" width="12.179687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269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9" width="9.1796875" style="1"/>
    <col min="13570" max="13570" width="15.7265625" style="1" customWidth="1"/>
    <col min="13571" max="13571" width="12.26953125" style="1" customWidth="1"/>
    <col min="13572" max="13572" width="12.179687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269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5" width="9.1796875" style="1"/>
    <col min="13826" max="13826" width="15.7265625" style="1" customWidth="1"/>
    <col min="13827" max="13827" width="12.26953125" style="1" customWidth="1"/>
    <col min="13828" max="13828" width="12.179687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269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1" width="9.1796875" style="1"/>
    <col min="14082" max="14082" width="15.7265625" style="1" customWidth="1"/>
    <col min="14083" max="14083" width="12.26953125" style="1" customWidth="1"/>
    <col min="14084" max="14084" width="12.179687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269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7" width="9.1796875" style="1"/>
    <col min="14338" max="14338" width="15.7265625" style="1" customWidth="1"/>
    <col min="14339" max="14339" width="12.26953125" style="1" customWidth="1"/>
    <col min="14340" max="14340" width="12.179687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269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3" width="9.1796875" style="1"/>
    <col min="14594" max="14594" width="15.7265625" style="1" customWidth="1"/>
    <col min="14595" max="14595" width="12.26953125" style="1" customWidth="1"/>
    <col min="14596" max="14596" width="12.179687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269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9" width="9.1796875" style="1"/>
    <col min="14850" max="14850" width="15.7265625" style="1" customWidth="1"/>
    <col min="14851" max="14851" width="12.26953125" style="1" customWidth="1"/>
    <col min="14852" max="14852" width="12.179687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269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5" width="9.1796875" style="1"/>
    <col min="15106" max="15106" width="15.7265625" style="1" customWidth="1"/>
    <col min="15107" max="15107" width="12.26953125" style="1" customWidth="1"/>
    <col min="15108" max="15108" width="12.179687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269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1" width="9.1796875" style="1"/>
    <col min="15362" max="15362" width="15.7265625" style="1" customWidth="1"/>
    <col min="15363" max="15363" width="12.26953125" style="1" customWidth="1"/>
    <col min="15364" max="15364" width="12.179687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269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7" width="9.1796875" style="1"/>
    <col min="15618" max="15618" width="15.7265625" style="1" customWidth="1"/>
    <col min="15619" max="15619" width="12.26953125" style="1" customWidth="1"/>
    <col min="15620" max="15620" width="12.179687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269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3" width="9.1796875" style="1"/>
    <col min="15874" max="15874" width="15.7265625" style="1" customWidth="1"/>
    <col min="15875" max="15875" width="12.26953125" style="1" customWidth="1"/>
    <col min="15876" max="15876" width="12.179687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269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9" width="9.1796875" style="1"/>
    <col min="16130" max="16130" width="15.7265625" style="1" customWidth="1"/>
    <col min="16131" max="16131" width="12.26953125" style="1" customWidth="1"/>
    <col min="16132" max="16132" width="12.179687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269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4" x14ac:dyDescent="0.3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4" x14ac:dyDescent="0.3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4" x14ac:dyDescent="0.3">
      <c r="A3" s="7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4" x14ac:dyDescent="0.3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4" x14ac:dyDescent="0.3">
      <c r="A5" s="74" t="s">
        <v>46</v>
      </c>
      <c r="B5" s="74"/>
      <c r="C5" s="74"/>
      <c r="D5" s="74"/>
      <c r="E5" s="74"/>
      <c r="F5" s="74"/>
      <c r="G5" s="74"/>
      <c r="H5" s="74"/>
      <c r="I5" s="74"/>
      <c r="J5" s="74"/>
      <c r="K5" s="74"/>
    </row>
    <row r="6" spans="1:14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4" x14ac:dyDescent="0.3">
      <c r="A7" s="84" t="s">
        <v>47</v>
      </c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14" ht="14.5" x14ac:dyDescent="0.35">
      <c r="A8" s="5" t="s">
        <v>6</v>
      </c>
      <c r="B8" s="6"/>
      <c r="C8" s="5" t="s">
        <v>48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4" ht="24.75" customHeight="1" x14ac:dyDescent="0.35">
      <c r="A9" s="76" t="s">
        <v>10</v>
      </c>
      <c r="B9" s="76"/>
      <c r="C9" s="77" t="s">
        <v>49</v>
      </c>
      <c r="D9" s="78"/>
      <c r="E9" s="10" t="s">
        <v>12</v>
      </c>
      <c r="F9" s="11"/>
      <c r="G9" s="79" t="s">
        <v>50</v>
      </c>
      <c r="H9" s="80"/>
      <c r="I9" s="80"/>
      <c r="J9" s="81"/>
      <c r="K9" s="6"/>
    </row>
    <row r="10" spans="1:14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4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4" ht="28" x14ac:dyDescent="0.3">
      <c r="A12" s="15">
        <v>1</v>
      </c>
      <c r="B12" s="16" t="s">
        <v>36</v>
      </c>
      <c r="C12" s="15">
        <v>472300000</v>
      </c>
      <c r="D12" s="17">
        <v>12512386.66</v>
      </c>
      <c r="E12" s="18">
        <v>2.0609999999999999</v>
      </c>
      <c r="F12" s="17">
        <f>(C12*0.5)/12</f>
        <v>19679166.666666668</v>
      </c>
      <c r="G12" s="17">
        <f>D12*E12</f>
        <v>25788028.906259999</v>
      </c>
      <c r="H12" s="17">
        <f>G12*(1/100)</f>
        <v>257880.2890626</v>
      </c>
      <c r="I12" s="17">
        <f>G12-H12</f>
        <v>25530148.617197398</v>
      </c>
      <c r="J12" s="17">
        <f>F12+I12</f>
        <v>45209315.283864066</v>
      </c>
      <c r="K12" s="17">
        <f>F12+G12</f>
        <v>45467195.57292667</v>
      </c>
      <c r="L12" s="1">
        <f>17.92*0.5*10</f>
        <v>89.600000000000009</v>
      </c>
      <c r="M12" s="1">
        <f>(100-1.2)/100</f>
        <v>0.98799999999999999</v>
      </c>
      <c r="N12" s="1">
        <v>116.29</v>
      </c>
    </row>
    <row r="13" spans="1:14" ht="14.5" x14ac:dyDescent="0.35">
      <c r="A13" s="19"/>
      <c r="B13" s="3"/>
      <c r="C13" s="3"/>
      <c r="D13" s="20"/>
      <c r="E13" s="3"/>
      <c r="F13" s="21"/>
      <c r="G13" s="22"/>
      <c r="H13" s="22"/>
      <c r="I13" s="21"/>
      <c r="J13" s="23"/>
      <c r="K13" s="4"/>
      <c r="L13" s="1">
        <f>L12/M12/N12</f>
        <v>0.77984572284213383</v>
      </c>
      <c r="M13" s="18">
        <v>0.77100000000000002</v>
      </c>
    </row>
    <row r="14" spans="1:14" ht="21.75" customHeight="1" x14ac:dyDescent="0.35">
      <c r="A14" s="19"/>
      <c r="B14" s="82" t="s">
        <v>37</v>
      </c>
      <c r="C14" s="82"/>
      <c r="D14" s="82"/>
      <c r="E14" s="24"/>
      <c r="F14" s="25">
        <f>ROUND(J12,0)</f>
        <v>45209315</v>
      </c>
      <c r="G14" s="26"/>
      <c r="H14" s="27"/>
      <c r="I14" s="28"/>
      <c r="J14" s="29"/>
      <c r="K14" s="4"/>
    </row>
    <row r="15" spans="1:14" ht="16.5" customHeight="1" x14ac:dyDescent="0.35">
      <c r="A15" s="19"/>
      <c r="B15" s="3"/>
      <c r="C15" s="30"/>
      <c r="D15" s="30"/>
      <c r="E15" s="30"/>
      <c r="F15" s="27" t="s">
        <v>51</v>
      </c>
      <c r="G15" s="27"/>
      <c r="H15" s="27"/>
      <c r="I15" s="28"/>
      <c r="J15" s="29"/>
      <c r="K15" s="4"/>
    </row>
    <row r="16" spans="1:14" ht="11.25" customHeight="1" x14ac:dyDescent="0.35">
      <c r="A16" s="19"/>
      <c r="B16" s="3"/>
      <c r="C16" s="3"/>
      <c r="D16" s="3"/>
      <c r="E16" s="31"/>
      <c r="F16" s="28"/>
      <c r="G16" s="27"/>
      <c r="H16" s="27"/>
      <c r="I16" s="28"/>
      <c r="J16" s="29"/>
      <c r="K16" s="4"/>
    </row>
    <row r="17" spans="1:11" ht="19.5" customHeight="1" x14ac:dyDescent="0.35">
      <c r="A17" s="19"/>
      <c r="B17" s="82" t="s">
        <v>39</v>
      </c>
      <c r="C17" s="82"/>
      <c r="D17" s="82"/>
      <c r="E17" s="24"/>
      <c r="F17" s="83">
        <f>ROUND(K12,0)</f>
        <v>45467196</v>
      </c>
      <c r="G17" s="83"/>
      <c r="H17" s="27"/>
      <c r="I17" s="28"/>
      <c r="J17" s="29"/>
      <c r="K17" s="4"/>
    </row>
    <row r="18" spans="1:11" ht="16.5" customHeight="1" x14ac:dyDescent="0.35">
      <c r="A18" s="19"/>
      <c r="B18" s="3"/>
      <c r="C18" s="3"/>
      <c r="D18" s="20"/>
      <c r="E18" s="3"/>
      <c r="F18" s="27" t="s">
        <v>52</v>
      </c>
      <c r="G18" s="27"/>
      <c r="H18" s="27"/>
      <c r="I18" s="28"/>
      <c r="J18" s="29"/>
      <c r="K18" s="4"/>
    </row>
    <row r="19" spans="1:11" ht="7.5" customHeight="1" x14ac:dyDescent="0.35">
      <c r="A19" s="19"/>
      <c r="B19" s="3"/>
      <c r="C19" s="3"/>
      <c r="D19" s="20"/>
      <c r="E19" s="3"/>
      <c r="F19" s="32"/>
      <c r="G19" s="22"/>
      <c r="H19" s="22"/>
      <c r="I19" s="21"/>
      <c r="J19" s="23"/>
      <c r="K19" s="4"/>
    </row>
    <row r="20" spans="1:11" ht="4.5" customHeight="1" x14ac:dyDescent="0.35">
      <c r="A20" s="31"/>
      <c r="B20" s="3"/>
      <c r="C20" s="3"/>
      <c r="D20" s="3"/>
      <c r="E20" s="3"/>
      <c r="F20" s="3"/>
      <c r="G20" s="4"/>
      <c r="H20" s="4"/>
      <c r="I20" s="4"/>
      <c r="J20" s="3"/>
      <c r="K20" s="4"/>
    </row>
    <row r="21" spans="1:11" ht="15" customHeight="1" x14ac:dyDescent="0.35">
      <c r="A21" s="4"/>
      <c r="B21" s="4"/>
      <c r="C21" s="33"/>
      <c r="D21" s="4"/>
      <c r="E21" s="4"/>
      <c r="F21" s="4"/>
      <c r="G21" s="3" t="s">
        <v>41</v>
      </c>
      <c r="H21" s="4"/>
      <c r="I21" s="4"/>
      <c r="J21" s="4"/>
      <c r="K21" s="4"/>
    </row>
    <row r="22" spans="1:11" ht="12.75" customHeight="1" x14ac:dyDescent="0.3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ht="30" customHeight="1" x14ac:dyDescent="0.35">
      <c r="A23" s="3"/>
      <c r="B23" s="3"/>
      <c r="C23" s="3"/>
      <c r="D23" s="3"/>
      <c r="E23" s="3"/>
      <c r="F23" s="3"/>
      <c r="G23" s="3" t="s">
        <v>42</v>
      </c>
      <c r="H23" s="3"/>
      <c r="I23" s="3"/>
      <c r="J23" s="3"/>
      <c r="K23" s="4"/>
    </row>
    <row r="24" spans="1:11" ht="12.75" customHeight="1" x14ac:dyDescent="0.35">
      <c r="A24" s="3"/>
      <c r="B24" s="3"/>
      <c r="C24" s="3"/>
      <c r="D24" s="3"/>
      <c r="E24" s="3"/>
      <c r="F24" s="3"/>
      <c r="G24" s="3"/>
      <c r="H24" s="75" t="s">
        <v>43</v>
      </c>
      <c r="I24" s="75"/>
      <c r="J24" s="75"/>
      <c r="K24" s="4"/>
    </row>
    <row r="25" spans="1:11" ht="14.25" customHeight="1" x14ac:dyDescent="0.35">
      <c r="A25" s="3"/>
      <c r="B25" s="3"/>
      <c r="C25" s="3"/>
      <c r="D25" s="3"/>
      <c r="E25" s="3"/>
      <c r="F25" s="3"/>
      <c r="G25" s="3"/>
      <c r="H25" s="3" t="s">
        <v>44</v>
      </c>
      <c r="I25" s="3"/>
      <c r="J25" s="3"/>
      <c r="K25" s="4"/>
    </row>
    <row r="26" spans="1:11" s="36" customFormat="1" ht="13" x14ac:dyDescent="0.3">
      <c r="A26" s="34" t="s">
        <v>45</v>
      </c>
      <c r="B26" s="34"/>
      <c r="C26" s="34"/>
      <c r="D26" s="34"/>
      <c r="E26" s="34"/>
      <c r="F26" s="34"/>
      <c r="G26" s="34"/>
      <c r="H26" s="34"/>
      <c r="I26" s="34"/>
      <c r="J26" s="34"/>
      <c r="K26" s="35"/>
    </row>
    <row r="27" spans="1:11" s="36" customFormat="1" ht="13" x14ac:dyDescent="0.3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5"/>
    </row>
    <row r="28" spans="1:11" x14ac:dyDescent="0.3">
      <c r="A28" s="34"/>
      <c r="B28" s="3"/>
      <c r="C28" s="3"/>
      <c r="D28" s="3"/>
      <c r="E28" s="3"/>
      <c r="F28" s="3"/>
      <c r="G28" s="3"/>
      <c r="H28" s="3"/>
      <c r="I28" s="3"/>
      <c r="J28" s="3"/>
    </row>
  </sheetData>
  <mergeCells count="13">
    <mergeCell ref="H24:J24"/>
    <mergeCell ref="A9:B9"/>
    <mergeCell ref="C9:D9"/>
    <mergeCell ref="G9:J9"/>
    <mergeCell ref="B14:D14"/>
    <mergeCell ref="B17:D17"/>
    <mergeCell ref="F17:G17"/>
    <mergeCell ref="A7:K7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D18" sqref="D18"/>
    </sheetView>
  </sheetViews>
  <sheetFormatPr defaultRowHeight="14" x14ac:dyDescent="0.3"/>
  <cols>
    <col min="1" max="1" width="9.1796875" style="1"/>
    <col min="2" max="2" width="15.7265625" style="1" customWidth="1"/>
    <col min="3" max="3" width="12.26953125" style="1" customWidth="1"/>
    <col min="4" max="4" width="12.1796875" style="1" customWidth="1"/>
    <col min="5" max="5" width="11" style="1" customWidth="1"/>
    <col min="6" max="6" width="15.7265625" style="1" customWidth="1"/>
    <col min="7" max="7" width="12.453125" style="1" customWidth="1"/>
    <col min="8" max="8" width="13.269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7" width="9.1796875" style="1"/>
    <col min="258" max="258" width="15.7265625" style="1" customWidth="1"/>
    <col min="259" max="259" width="12.26953125" style="1" customWidth="1"/>
    <col min="260" max="260" width="12.1796875" style="1" customWidth="1"/>
    <col min="261" max="261" width="11" style="1" customWidth="1"/>
    <col min="262" max="262" width="15.7265625" style="1" customWidth="1"/>
    <col min="263" max="263" width="12.453125" style="1" customWidth="1"/>
    <col min="264" max="264" width="13.269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3" width="9.1796875" style="1"/>
    <col min="514" max="514" width="15.7265625" style="1" customWidth="1"/>
    <col min="515" max="515" width="12.26953125" style="1" customWidth="1"/>
    <col min="516" max="516" width="12.1796875" style="1" customWidth="1"/>
    <col min="517" max="517" width="11" style="1" customWidth="1"/>
    <col min="518" max="518" width="15.7265625" style="1" customWidth="1"/>
    <col min="519" max="519" width="12.453125" style="1" customWidth="1"/>
    <col min="520" max="520" width="13.269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9" width="9.1796875" style="1"/>
    <col min="770" max="770" width="15.7265625" style="1" customWidth="1"/>
    <col min="771" max="771" width="12.26953125" style="1" customWidth="1"/>
    <col min="772" max="772" width="12.1796875" style="1" customWidth="1"/>
    <col min="773" max="773" width="11" style="1" customWidth="1"/>
    <col min="774" max="774" width="15.7265625" style="1" customWidth="1"/>
    <col min="775" max="775" width="12.453125" style="1" customWidth="1"/>
    <col min="776" max="776" width="13.269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5" width="9.1796875" style="1"/>
    <col min="1026" max="1026" width="15.7265625" style="1" customWidth="1"/>
    <col min="1027" max="1027" width="12.26953125" style="1" customWidth="1"/>
    <col min="1028" max="1028" width="12.1796875" style="1" customWidth="1"/>
    <col min="1029" max="1029" width="11" style="1" customWidth="1"/>
    <col min="1030" max="1030" width="15.7265625" style="1" customWidth="1"/>
    <col min="1031" max="1031" width="12.453125" style="1" customWidth="1"/>
    <col min="1032" max="1032" width="13.269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1" width="9.1796875" style="1"/>
    <col min="1282" max="1282" width="15.7265625" style="1" customWidth="1"/>
    <col min="1283" max="1283" width="12.26953125" style="1" customWidth="1"/>
    <col min="1284" max="1284" width="12.1796875" style="1" customWidth="1"/>
    <col min="1285" max="1285" width="11" style="1" customWidth="1"/>
    <col min="1286" max="1286" width="15.7265625" style="1" customWidth="1"/>
    <col min="1287" max="1287" width="12.453125" style="1" customWidth="1"/>
    <col min="1288" max="1288" width="13.269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7" width="9.1796875" style="1"/>
    <col min="1538" max="1538" width="15.7265625" style="1" customWidth="1"/>
    <col min="1539" max="1539" width="12.26953125" style="1" customWidth="1"/>
    <col min="1540" max="1540" width="12.1796875" style="1" customWidth="1"/>
    <col min="1541" max="1541" width="11" style="1" customWidth="1"/>
    <col min="1542" max="1542" width="15.7265625" style="1" customWidth="1"/>
    <col min="1543" max="1543" width="12.453125" style="1" customWidth="1"/>
    <col min="1544" max="1544" width="13.269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3" width="9.1796875" style="1"/>
    <col min="1794" max="1794" width="15.7265625" style="1" customWidth="1"/>
    <col min="1795" max="1795" width="12.26953125" style="1" customWidth="1"/>
    <col min="1796" max="1796" width="12.1796875" style="1" customWidth="1"/>
    <col min="1797" max="1797" width="11" style="1" customWidth="1"/>
    <col min="1798" max="1798" width="15.7265625" style="1" customWidth="1"/>
    <col min="1799" max="1799" width="12.453125" style="1" customWidth="1"/>
    <col min="1800" max="1800" width="13.269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9" width="9.1796875" style="1"/>
    <col min="2050" max="2050" width="15.7265625" style="1" customWidth="1"/>
    <col min="2051" max="2051" width="12.26953125" style="1" customWidth="1"/>
    <col min="2052" max="2052" width="12.1796875" style="1" customWidth="1"/>
    <col min="2053" max="2053" width="11" style="1" customWidth="1"/>
    <col min="2054" max="2054" width="15.7265625" style="1" customWidth="1"/>
    <col min="2055" max="2055" width="12.453125" style="1" customWidth="1"/>
    <col min="2056" max="2056" width="13.269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5" width="9.1796875" style="1"/>
    <col min="2306" max="2306" width="15.7265625" style="1" customWidth="1"/>
    <col min="2307" max="2307" width="12.26953125" style="1" customWidth="1"/>
    <col min="2308" max="2308" width="12.1796875" style="1" customWidth="1"/>
    <col min="2309" max="2309" width="11" style="1" customWidth="1"/>
    <col min="2310" max="2310" width="15.7265625" style="1" customWidth="1"/>
    <col min="2311" max="2311" width="12.453125" style="1" customWidth="1"/>
    <col min="2312" max="2312" width="13.269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1" width="9.1796875" style="1"/>
    <col min="2562" max="2562" width="15.7265625" style="1" customWidth="1"/>
    <col min="2563" max="2563" width="12.26953125" style="1" customWidth="1"/>
    <col min="2564" max="2564" width="12.1796875" style="1" customWidth="1"/>
    <col min="2565" max="2565" width="11" style="1" customWidth="1"/>
    <col min="2566" max="2566" width="15.7265625" style="1" customWidth="1"/>
    <col min="2567" max="2567" width="12.453125" style="1" customWidth="1"/>
    <col min="2568" max="2568" width="13.269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7" width="9.1796875" style="1"/>
    <col min="2818" max="2818" width="15.7265625" style="1" customWidth="1"/>
    <col min="2819" max="2819" width="12.26953125" style="1" customWidth="1"/>
    <col min="2820" max="2820" width="12.1796875" style="1" customWidth="1"/>
    <col min="2821" max="2821" width="11" style="1" customWidth="1"/>
    <col min="2822" max="2822" width="15.7265625" style="1" customWidth="1"/>
    <col min="2823" max="2823" width="12.453125" style="1" customWidth="1"/>
    <col min="2824" max="2824" width="13.269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3" width="9.1796875" style="1"/>
    <col min="3074" max="3074" width="15.7265625" style="1" customWidth="1"/>
    <col min="3075" max="3075" width="12.26953125" style="1" customWidth="1"/>
    <col min="3076" max="3076" width="12.1796875" style="1" customWidth="1"/>
    <col min="3077" max="3077" width="11" style="1" customWidth="1"/>
    <col min="3078" max="3078" width="15.7265625" style="1" customWidth="1"/>
    <col min="3079" max="3079" width="12.453125" style="1" customWidth="1"/>
    <col min="3080" max="3080" width="13.269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9" width="9.1796875" style="1"/>
    <col min="3330" max="3330" width="15.7265625" style="1" customWidth="1"/>
    <col min="3331" max="3331" width="12.26953125" style="1" customWidth="1"/>
    <col min="3332" max="3332" width="12.1796875" style="1" customWidth="1"/>
    <col min="3333" max="3333" width="11" style="1" customWidth="1"/>
    <col min="3334" max="3334" width="15.7265625" style="1" customWidth="1"/>
    <col min="3335" max="3335" width="12.453125" style="1" customWidth="1"/>
    <col min="3336" max="3336" width="13.269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5" width="9.1796875" style="1"/>
    <col min="3586" max="3586" width="15.7265625" style="1" customWidth="1"/>
    <col min="3587" max="3587" width="12.26953125" style="1" customWidth="1"/>
    <col min="3588" max="3588" width="12.1796875" style="1" customWidth="1"/>
    <col min="3589" max="3589" width="11" style="1" customWidth="1"/>
    <col min="3590" max="3590" width="15.7265625" style="1" customWidth="1"/>
    <col min="3591" max="3591" width="12.453125" style="1" customWidth="1"/>
    <col min="3592" max="3592" width="13.269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1" width="9.1796875" style="1"/>
    <col min="3842" max="3842" width="15.7265625" style="1" customWidth="1"/>
    <col min="3843" max="3843" width="12.26953125" style="1" customWidth="1"/>
    <col min="3844" max="3844" width="12.1796875" style="1" customWidth="1"/>
    <col min="3845" max="3845" width="11" style="1" customWidth="1"/>
    <col min="3846" max="3846" width="15.7265625" style="1" customWidth="1"/>
    <col min="3847" max="3847" width="12.453125" style="1" customWidth="1"/>
    <col min="3848" max="3848" width="13.269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7" width="9.1796875" style="1"/>
    <col min="4098" max="4098" width="15.7265625" style="1" customWidth="1"/>
    <col min="4099" max="4099" width="12.26953125" style="1" customWidth="1"/>
    <col min="4100" max="4100" width="12.1796875" style="1" customWidth="1"/>
    <col min="4101" max="4101" width="11" style="1" customWidth="1"/>
    <col min="4102" max="4102" width="15.7265625" style="1" customWidth="1"/>
    <col min="4103" max="4103" width="12.453125" style="1" customWidth="1"/>
    <col min="4104" max="4104" width="13.269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3" width="9.1796875" style="1"/>
    <col min="4354" max="4354" width="15.7265625" style="1" customWidth="1"/>
    <col min="4355" max="4355" width="12.26953125" style="1" customWidth="1"/>
    <col min="4356" max="4356" width="12.1796875" style="1" customWidth="1"/>
    <col min="4357" max="4357" width="11" style="1" customWidth="1"/>
    <col min="4358" max="4358" width="15.7265625" style="1" customWidth="1"/>
    <col min="4359" max="4359" width="12.453125" style="1" customWidth="1"/>
    <col min="4360" max="4360" width="13.269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9" width="9.1796875" style="1"/>
    <col min="4610" max="4610" width="15.7265625" style="1" customWidth="1"/>
    <col min="4611" max="4611" width="12.26953125" style="1" customWidth="1"/>
    <col min="4612" max="4612" width="12.1796875" style="1" customWidth="1"/>
    <col min="4613" max="4613" width="11" style="1" customWidth="1"/>
    <col min="4614" max="4614" width="15.7265625" style="1" customWidth="1"/>
    <col min="4615" max="4615" width="12.453125" style="1" customWidth="1"/>
    <col min="4616" max="4616" width="13.269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5" width="9.1796875" style="1"/>
    <col min="4866" max="4866" width="15.7265625" style="1" customWidth="1"/>
    <col min="4867" max="4867" width="12.26953125" style="1" customWidth="1"/>
    <col min="4868" max="4868" width="12.1796875" style="1" customWidth="1"/>
    <col min="4869" max="4869" width="11" style="1" customWidth="1"/>
    <col min="4870" max="4870" width="15.7265625" style="1" customWidth="1"/>
    <col min="4871" max="4871" width="12.453125" style="1" customWidth="1"/>
    <col min="4872" max="4872" width="13.269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1" width="9.1796875" style="1"/>
    <col min="5122" max="5122" width="15.7265625" style="1" customWidth="1"/>
    <col min="5123" max="5123" width="12.26953125" style="1" customWidth="1"/>
    <col min="5124" max="5124" width="12.1796875" style="1" customWidth="1"/>
    <col min="5125" max="5125" width="11" style="1" customWidth="1"/>
    <col min="5126" max="5126" width="15.7265625" style="1" customWidth="1"/>
    <col min="5127" max="5127" width="12.453125" style="1" customWidth="1"/>
    <col min="5128" max="5128" width="13.269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7" width="9.1796875" style="1"/>
    <col min="5378" max="5378" width="15.7265625" style="1" customWidth="1"/>
    <col min="5379" max="5379" width="12.26953125" style="1" customWidth="1"/>
    <col min="5380" max="5380" width="12.1796875" style="1" customWidth="1"/>
    <col min="5381" max="5381" width="11" style="1" customWidth="1"/>
    <col min="5382" max="5382" width="15.7265625" style="1" customWidth="1"/>
    <col min="5383" max="5383" width="12.453125" style="1" customWidth="1"/>
    <col min="5384" max="5384" width="13.269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3" width="9.1796875" style="1"/>
    <col min="5634" max="5634" width="15.7265625" style="1" customWidth="1"/>
    <col min="5635" max="5635" width="12.26953125" style="1" customWidth="1"/>
    <col min="5636" max="5636" width="12.1796875" style="1" customWidth="1"/>
    <col min="5637" max="5637" width="11" style="1" customWidth="1"/>
    <col min="5638" max="5638" width="15.7265625" style="1" customWidth="1"/>
    <col min="5639" max="5639" width="12.453125" style="1" customWidth="1"/>
    <col min="5640" max="5640" width="13.269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9" width="9.1796875" style="1"/>
    <col min="5890" max="5890" width="15.7265625" style="1" customWidth="1"/>
    <col min="5891" max="5891" width="12.26953125" style="1" customWidth="1"/>
    <col min="5892" max="5892" width="12.1796875" style="1" customWidth="1"/>
    <col min="5893" max="5893" width="11" style="1" customWidth="1"/>
    <col min="5894" max="5894" width="15.7265625" style="1" customWidth="1"/>
    <col min="5895" max="5895" width="12.453125" style="1" customWidth="1"/>
    <col min="5896" max="5896" width="13.269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5" width="9.1796875" style="1"/>
    <col min="6146" max="6146" width="15.7265625" style="1" customWidth="1"/>
    <col min="6147" max="6147" width="12.26953125" style="1" customWidth="1"/>
    <col min="6148" max="6148" width="12.1796875" style="1" customWidth="1"/>
    <col min="6149" max="6149" width="11" style="1" customWidth="1"/>
    <col min="6150" max="6150" width="15.7265625" style="1" customWidth="1"/>
    <col min="6151" max="6151" width="12.453125" style="1" customWidth="1"/>
    <col min="6152" max="6152" width="13.269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1" width="9.1796875" style="1"/>
    <col min="6402" max="6402" width="15.7265625" style="1" customWidth="1"/>
    <col min="6403" max="6403" width="12.26953125" style="1" customWidth="1"/>
    <col min="6404" max="6404" width="12.1796875" style="1" customWidth="1"/>
    <col min="6405" max="6405" width="11" style="1" customWidth="1"/>
    <col min="6406" max="6406" width="15.7265625" style="1" customWidth="1"/>
    <col min="6407" max="6407" width="12.453125" style="1" customWidth="1"/>
    <col min="6408" max="6408" width="13.269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7" width="9.1796875" style="1"/>
    <col min="6658" max="6658" width="15.7265625" style="1" customWidth="1"/>
    <col min="6659" max="6659" width="12.26953125" style="1" customWidth="1"/>
    <col min="6660" max="6660" width="12.1796875" style="1" customWidth="1"/>
    <col min="6661" max="6661" width="11" style="1" customWidth="1"/>
    <col min="6662" max="6662" width="15.7265625" style="1" customWidth="1"/>
    <col min="6663" max="6663" width="12.453125" style="1" customWidth="1"/>
    <col min="6664" max="6664" width="13.269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3" width="9.1796875" style="1"/>
    <col min="6914" max="6914" width="15.7265625" style="1" customWidth="1"/>
    <col min="6915" max="6915" width="12.26953125" style="1" customWidth="1"/>
    <col min="6916" max="6916" width="12.1796875" style="1" customWidth="1"/>
    <col min="6917" max="6917" width="11" style="1" customWidth="1"/>
    <col min="6918" max="6918" width="15.7265625" style="1" customWidth="1"/>
    <col min="6919" max="6919" width="12.453125" style="1" customWidth="1"/>
    <col min="6920" max="6920" width="13.269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9" width="9.1796875" style="1"/>
    <col min="7170" max="7170" width="15.7265625" style="1" customWidth="1"/>
    <col min="7171" max="7171" width="12.26953125" style="1" customWidth="1"/>
    <col min="7172" max="7172" width="12.1796875" style="1" customWidth="1"/>
    <col min="7173" max="7173" width="11" style="1" customWidth="1"/>
    <col min="7174" max="7174" width="15.7265625" style="1" customWidth="1"/>
    <col min="7175" max="7175" width="12.453125" style="1" customWidth="1"/>
    <col min="7176" max="7176" width="13.269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5" width="9.1796875" style="1"/>
    <col min="7426" max="7426" width="15.7265625" style="1" customWidth="1"/>
    <col min="7427" max="7427" width="12.26953125" style="1" customWidth="1"/>
    <col min="7428" max="7428" width="12.1796875" style="1" customWidth="1"/>
    <col min="7429" max="7429" width="11" style="1" customWidth="1"/>
    <col min="7430" max="7430" width="15.7265625" style="1" customWidth="1"/>
    <col min="7431" max="7431" width="12.453125" style="1" customWidth="1"/>
    <col min="7432" max="7432" width="13.269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1" width="9.1796875" style="1"/>
    <col min="7682" max="7682" width="15.7265625" style="1" customWidth="1"/>
    <col min="7683" max="7683" width="12.26953125" style="1" customWidth="1"/>
    <col min="7684" max="7684" width="12.1796875" style="1" customWidth="1"/>
    <col min="7685" max="7685" width="11" style="1" customWidth="1"/>
    <col min="7686" max="7686" width="15.7265625" style="1" customWidth="1"/>
    <col min="7687" max="7687" width="12.453125" style="1" customWidth="1"/>
    <col min="7688" max="7688" width="13.269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7" width="9.1796875" style="1"/>
    <col min="7938" max="7938" width="15.7265625" style="1" customWidth="1"/>
    <col min="7939" max="7939" width="12.26953125" style="1" customWidth="1"/>
    <col min="7940" max="7940" width="12.1796875" style="1" customWidth="1"/>
    <col min="7941" max="7941" width="11" style="1" customWidth="1"/>
    <col min="7942" max="7942" width="15.7265625" style="1" customWidth="1"/>
    <col min="7943" max="7943" width="12.453125" style="1" customWidth="1"/>
    <col min="7944" max="7944" width="13.269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3" width="9.1796875" style="1"/>
    <col min="8194" max="8194" width="15.7265625" style="1" customWidth="1"/>
    <col min="8195" max="8195" width="12.26953125" style="1" customWidth="1"/>
    <col min="8196" max="8196" width="12.1796875" style="1" customWidth="1"/>
    <col min="8197" max="8197" width="11" style="1" customWidth="1"/>
    <col min="8198" max="8198" width="15.7265625" style="1" customWidth="1"/>
    <col min="8199" max="8199" width="12.453125" style="1" customWidth="1"/>
    <col min="8200" max="8200" width="13.269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9" width="9.1796875" style="1"/>
    <col min="8450" max="8450" width="15.7265625" style="1" customWidth="1"/>
    <col min="8451" max="8451" width="12.26953125" style="1" customWidth="1"/>
    <col min="8452" max="8452" width="12.1796875" style="1" customWidth="1"/>
    <col min="8453" max="8453" width="11" style="1" customWidth="1"/>
    <col min="8454" max="8454" width="15.7265625" style="1" customWidth="1"/>
    <col min="8455" max="8455" width="12.453125" style="1" customWidth="1"/>
    <col min="8456" max="8456" width="13.269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5" width="9.1796875" style="1"/>
    <col min="8706" max="8706" width="15.7265625" style="1" customWidth="1"/>
    <col min="8707" max="8707" width="12.26953125" style="1" customWidth="1"/>
    <col min="8708" max="8708" width="12.1796875" style="1" customWidth="1"/>
    <col min="8709" max="8709" width="11" style="1" customWidth="1"/>
    <col min="8710" max="8710" width="15.7265625" style="1" customWidth="1"/>
    <col min="8711" max="8711" width="12.453125" style="1" customWidth="1"/>
    <col min="8712" max="8712" width="13.269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1" width="9.1796875" style="1"/>
    <col min="8962" max="8962" width="15.7265625" style="1" customWidth="1"/>
    <col min="8963" max="8963" width="12.26953125" style="1" customWidth="1"/>
    <col min="8964" max="8964" width="12.1796875" style="1" customWidth="1"/>
    <col min="8965" max="8965" width="11" style="1" customWidth="1"/>
    <col min="8966" max="8966" width="15.7265625" style="1" customWidth="1"/>
    <col min="8967" max="8967" width="12.453125" style="1" customWidth="1"/>
    <col min="8968" max="8968" width="13.269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7" width="9.1796875" style="1"/>
    <col min="9218" max="9218" width="15.7265625" style="1" customWidth="1"/>
    <col min="9219" max="9219" width="12.26953125" style="1" customWidth="1"/>
    <col min="9220" max="9220" width="12.1796875" style="1" customWidth="1"/>
    <col min="9221" max="9221" width="11" style="1" customWidth="1"/>
    <col min="9222" max="9222" width="15.7265625" style="1" customWidth="1"/>
    <col min="9223" max="9223" width="12.453125" style="1" customWidth="1"/>
    <col min="9224" max="9224" width="13.269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3" width="9.1796875" style="1"/>
    <col min="9474" max="9474" width="15.7265625" style="1" customWidth="1"/>
    <col min="9475" max="9475" width="12.26953125" style="1" customWidth="1"/>
    <col min="9476" max="9476" width="12.1796875" style="1" customWidth="1"/>
    <col min="9477" max="9477" width="11" style="1" customWidth="1"/>
    <col min="9478" max="9478" width="15.7265625" style="1" customWidth="1"/>
    <col min="9479" max="9479" width="12.453125" style="1" customWidth="1"/>
    <col min="9480" max="9480" width="13.269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9" width="9.1796875" style="1"/>
    <col min="9730" max="9730" width="15.7265625" style="1" customWidth="1"/>
    <col min="9731" max="9731" width="12.26953125" style="1" customWidth="1"/>
    <col min="9732" max="9732" width="12.1796875" style="1" customWidth="1"/>
    <col min="9733" max="9733" width="11" style="1" customWidth="1"/>
    <col min="9734" max="9734" width="15.7265625" style="1" customWidth="1"/>
    <col min="9735" max="9735" width="12.453125" style="1" customWidth="1"/>
    <col min="9736" max="9736" width="13.269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5" width="9.1796875" style="1"/>
    <col min="9986" max="9986" width="15.7265625" style="1" customWidth="1"/>
    <col min="9987" max="9987" width="12.26953125" style="1" customWidth="1"/>
    <col min="9988" max="9988" width="12.1796875" style="1" customWidth="1"/>
    <col min="9989" max="9989" width="11" style="1" customWidth="1"/>
    <col min="9990" max="9990" width="15.7265625" style="1" customWidth="1"/>
    <col min="9991" max="9991" width="12.453125" style="1" customWidth="1"/>
    <col min="9992" max="9992" width="13.269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1" width="9.1796875" style="1"/>
    <col min="10242" max="10242" width="15.7265625" style="1" customWidth="1"/>
    <col min="10243" max="10243" width="12.26953125" style="1" customWidth="1"/>
    <col min="10244" max="10244" width="12.1796875" style="1" customWidth="1"/>
    <col min="10245" max="10245" width="11" style="1" customWidth="1"/>
    <col min="10246" max="10246" width="15.7265625" style="1" customWidth="1"/>
    <col min="10247" max="10247" width="12.453125" style="1" customWidth="1"/>
    <col min="10248" max="10248" width="13.269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7" width="9.1796875" style="1"/>
    <col min="10498" max="10498" width="15.7265625" style="1" customWidth="1"/>
    <col min="10499" max="10499" width="12.26953125" style="1" customWidth="1"/>
    <col min="10500" max="10500" width="12.1796875" style="1" customWidth="1"/>
    <col min="10501" max="10501" width="11" style="1" customWidth="1"/>
    <col min="10502" max="10502" width="15.7265625" style="1" customWidth="1"/>
    <col min="10503" max="10503" width="12.453125" style="1" customWidth="1"/>
    <col min="10504" max="10504" width="13.269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3" width="9.1796875" style="1"/>
    <col min="10754" max="10754" width="15.7265625" style="1" customWidth="1"/>
    <col min="10755" max="10755" width="12.26953125" style="1" customWidth="1"/>
    <col min="10756" max="10756" width="12.1796875" style="1" customWidth="1"/>
    <col min="10757" max="10757" width="11" style="1" customWidth="1"/>
    <col min="10758" max="10758" width="15.7265625" style="1" customWidth="1"/>
    <col min="10759" max="10759" width="12.453125" style="1" customWidth="1"/>
    <col min="10760" max="10760" width="13.269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9" width="9.1796875" style="1"/>
    <col min="11010" max="11010" width="15.7265625" style="1" customWidth="1"/>
    <col min="11011" max="11011" width="12.26953125" style="1" customWidth="1"/>
    <col min="11012" max="11012" width="12.1796875" style="1" customWidth="1"/>
    <col min="11013" max="11013" width="11" style="1" customWidth="1"/>
    <col min="11014" max="11014" width="15.7265625" style="1" customWidth="1"/>
    <col min="11015" max="11015" width="12.453125" style="1" customWidth="1"/>
    <col min="11016" max="11016" width="13.269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5" width="9.1796875" style="1"/>
    <col min="11266" max="11266" width="15.7265625" style="1" customWidth="1"/>
    <col min="11267" max="11267" width="12.26953125" style="1" customWidth="1"/>
    <col min="11268" max="11268" width="12.1796875" style="1" customWidth="1"/>
    <col min="11269" max="11269" width="11" style="1" customWidth="1"/>
    <col min="11270" max="11270" width="15.7265625" style="1" customWidth="1"/>
    <col min="11271" max="11271" width="12.453125" style="1" customWidth="1"/>
    <col min="11272" max="11272" width="13.269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1" width="9.1796875" style="1"/>
    <col min="11522" max="11522" width="15.7265625" style="1" customWidth="1"/>
    <col min="11523" max="11523" width="12.26953125" style="1" customWidth="1"/>
    <col min="11524" max="11524" width="12.1796875" style="1" customWidth="1"/>
    <col min="11525" max="11525" width="11" style="1" customWidth="1"/>
    <col min="11526" max="11526" width="15.7265625" style="1" customWidth="1"/>
    <col min="11527" max="11527" width="12.453125" style="1" customWidth="1"/>
    <col min="11528" max="11528" width="13.269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7" width="9.1796875" style="1"/>
    <col min="11778" max="11778" width="15.7265625" style="1" customWidth="1"/>
    <col min="11779" max="11779" width="12.26953125" style="1" customWidth="1"/>
    <col min="11780" max="11780" width="12.1796875" style="1" customWidth="1"/>
    <col min="11781" max="11781" width="11" style="1" customWidth="1"/>
    <col min="11782" max="11782" width="15.7265625" style="1" customWidth="1"/>
    <col min="11783" max="11783" width="12.453125" style="1" customWidth="1"/>
    <col min="11784" max="11784" width="13.269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3" width="9.1796875" style="1"/>
    <col min="12034" max="12034" width="15.7265625" style="1" customWidth="1"/>
    <col min="12035" max="12035" width="12.26953125" style="1" customWidth="1"/>
    <col min="12036" max="12036" width="12.1796875" style="1" customWidth="1"/>
    <col min="12037" max="12037" width="11" style="1" customWidth="1"/>
    <col min="12038" max="12038" width="15.7265625" style="1" customWidth="1"/>
    <col min="12039" max="12039" width="12.453125" style="1" customWidth="1"/>
    <col min="12040" max="12040" width="13.269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9" width="9.1796875" style="1"/>
    <col min="12290" max="12290" width="15.7265625" style="1" customWidth="1"/>
    <col min="12291" max="12291" width="12.26953125" style="1" customWidth="1"/>
    <col min="12292" max="12292" width="12.1796875" style="1" customWidth="1"/>
    <col min="12293" max="12293" width="11" style="1" customWidth="1"/>
    <col min="12294" max="12294" width="15.7265625" style="1" customWidth="1"/>
    <col min="12295" max="12295" width="12.453125" style="1" customWidth="1"/>
    <col min="12296" max="12296" width="13.269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5" width="9.1796875" style="1"/>
    <col min="12546" max="12546" width="15.7265625" style="1" customWidth="1"/>
    <col min="12547" max="12547" width="12.26953125" style="1" customWidth="1"/>
    <col min="12548" max="12548" width="12.1796875" style="1" customWidth="1"/>
    <col min="12549" max="12549" width="11" style="1" customWidth="1"/>
    <col min="12550" max="12550" width="15.7265625" style="1" customWidth="1"/>
    <col min="12551" max="12551" width="12.453125" style="1" customWidth="1"/>
    <col min="12552" max="12552" width="13.269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1" width="9.1796875" style="1"/>
    <col min="12802" max="12802" width="15.7265625" style="1" customWidth="1"/>
    <col min="12803" max="12803" width="12.26953125" style="1" customWidth="1"/>
    <col min="12804" max="12804" width="12.1796875" style="1" customWidth="1"/>
    <col min="12805" max="12805" width="11" style="1" customWidth="1"/>
    <col min="12806" max="12806" width="15.7265625" style="1" customWidth="1"/>
    <col min="12807" max="12807" width="12.453125" style="1" customWidth="1"/>
    <col min="12808" max="12808" width="13.269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7" width="9.1796875" style="1"/>
    <col min="13058" max="13058" width="15.7265625" style="1" customWidth="1"/>
    <col min="13059" max="13059" width="12.26953125" style="1" customWidth="1"/>
    <col min="13060" max="13060" width="12.1796875" style="1" customWidth="1"/>
    <col min="13061" max="13061" width="11" style="1" customWidth="1"/>
    <col min="13062" max="13062" width="15.7265625" style="1" customWidth="1"/>
    <col min="13063" max="13063" width="12.453125" style="1" customWidth="1"/>
    <col min="13064" max="13064" width="13.269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3" width="9.1796875" style="1"/>
    <col min="13314" max="13314" width="15.7265625" style="1" customWidth="1"/>
    <col min="13315" max="13315" width="12.26953125" style="1" customWidth="1"/>
    <col min="13316" max="13316" width="12.1796875" style="1" customWidth="1"/>
    <col min="13317" max="13317" width="11" style="1" customWidth="1"/>
    <col min="13318" max="13318" width="15.7265625" style="1" customWidth="1"/>
    <col min="13319" max="13319" width="12.453125" style="1" customWidth="1"/>
    <col min="13320" max="13320" width="13.269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9" width="9.1796875" style="1"/>
    <col min="13570" max="13570" width="15.7265625" style="1" customWidth="1"/>
    <col min="13571" max="13571" width="12.26953125" style="1" customWidth="1"/>
    <col min="13572" max="13572" width="12.1796875" style="1" customWidth="1"/>
    <col min="13573" max="13573" width="11" style="1" customWidth="1"/>
    <col min="13574" max="13574" width="15.7265625" style="1" customWidth="1"/>
    <col min="13575" max="13575" width="12.453125" style="1" customWidth="1"/>
    <col min="13576" max="13576" width="13.269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5" width="9.1796875" style="1"/>
    <col min="13826" max="13826" width="15.7265625" style="1" customWidth="1"/>
    <col min="13827" max="13827" width="12.26953125" style="1" customWidth="1"/>
    <col min="13828" max="13828" width="12.1796875" style="1" customWidth="1"/>
    <col min="13829" max="13829" width="11" style="1" customWidth="1"/>
    <col min="13830" max="13830" width="15.7265625" style="1" customWidth="1"/>
    <col min="13831" max="13831" width="12.453125" style="1" customWidth="1"/>
    <col min="13832" max="13832" width="13.269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1" width="9.1796875" style="1"/>
    <col min="14082" max="14082" width="15.7265625" style="1" customWidth="1"/>
    <col min="14083" max="14083" width="12.26953125" style="1" customWidth="1"/>
    <col min="14084" max="14084" width="12.1796875" style="1" customWidth="1"/>
    <col min="14085" max="14085" width="11" style="1" customWidth="1"/>
    <col min="14086" max="14086" width="15.7265625" style="1" customWidth="1"/>
    <col min="14087" max="14087" width="12.453125" style="1" customWidth="1"/>
    <col min="14088" max="14088" width="13.269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7" width="9.1796875" style="1"/>
    <col min="14338" max="14338" width="15.7265625" style="1" customWidth="1"/>
    <col min="14339" max="14339" width="12.26953125" style="1" customWidth="1"/>
    <col min="14340" max="14340" width="12.1796875" style="1" customWidth="1"/>
    <col min="14341" max="14341" width="11" style="1" customWidth="1"/>
    <col min="14342" max="14342" width="15.7265625" style="1" customWidth="1"/>
    <col min="14343" max="14343" width="12.453125" style="1" customWidth="1"/>
    <col min="14344" max="14344" width="13.269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3" width="9.1796875" style="1"/>
    <col min="14594" max="14594" width="15.7265625" style="1" customWidth="1"/>
    <col min="14595" max="14595" width="12.26953125" style="1" customWidth="1"/>
    <col min="14596" max="14596" width="12.1796875" style="1" customWidth="1"/>
    <col min="14597" max="14597" width="11" style="1" customWidth="1"/>
    <col min="14598" max="14598" width="15.7265625" style="1" customWidth="1"/>
    <col min="14599" max="14599" width="12.453125" style="1" customWidth="1"/>
    <col min="14600" max="14600" width="13.269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9" width="9.1796875" style="1"/>
    <col min="14850" max="14850" width="15.7265625" style="1" customWidth="1"/>
    <col min="14851" max="14851" width="12.26953125" style="1" customWidth="1"/>
    <col min="14852" max="14852" width="12.1796875" style="1" customWidth="1"/>
    <col min="14853" max="14853" width="11" style="1" customWidth="1"/>
    <col min="14854" max="14854" width="15.7265625" style="1" customWidth="1"/>
    <col min="14855" max="14855" width="12.453125" style="1" customWidth="1"/>
    <col min="14856" max="14856" width="13.269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5" width="9.1796875" style="1"/>
    <col min="15106" max="15106" width="15.7265625" style="1" customWidth="1"/>
    <col min="15107" max="15107" width="12.26953125" style="1" customWidth="1"/>
    <col min="15108" max="15108" width="12.1796875" style="1" customWidth="1"/>
    <col min="15109" max="15109" width="11" style="1" customWidth="1"/>
    <col min="15110" max="15110" width="15.7265625" style="1" customWidth="1"/>
    <col min="15111" max="15111" width="12.453125" style="1" customWidth="1"/>
    <col min="15112" max="15112" width="13.269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1" width="9.1796875" style="1"/>
    <col min="15362" max="15362" width="15.7265625" style="1" customWidth="1"/>
    <col min="15363" max="15363" width="12.26953125" style="1" customWidth="1"/>
    <col min="15364" max="15364" width="12.1796875" style="1" customWidth="1"/>
    <col min="15365" max="15365" width="11" style="1" customWidth="1"/>
    <col min="15366" max="15366" width="15.7265625" style="1" customWidth="1"/>
    <col min="15367" max="15367" width="12.453125" style="1" customWidth="1"/>
    <col min="15368" max="15368" width="13.269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7" width="9.1796875" style="1"/>
    <col min="15618" max="15618" width="15.7265625" style="1" customWidth="1"/>
    <col min="15619" max="15619" width="12.26953125" style="1" customWidth="1"/>
    <col min="15620" max="15620" width="12.1796875" style="1" customWidth="1"/>
    <col min="15621" max="15621" width="11" style="1" customWidth="1"/>
    <col min="15622" max="15622" width="15.7265625" style="1" customWidth="1"/>
    <col min="15623" max="15623" width="12.453125" style="1" customWidth="1"/>
    <col min="15624" max="15624" width="13.269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3" width="9.1796875" style="1"/>
    <col min="15874" max="15874" width="15.7265625" style="1" customWidth="1"/>
    <col min="15875" max="15875" width="12.26953125" style="1" customWidth="1"/>
    <col min="15876" max="15876" width="12.1796875" style="1" customWidth="1"/>
    <col min="15877" max="15877" width="11" style="1" customWidth="1"/>
    <col min="15878" max="15878" width="15.7265625" style="1" customWidth="1"/>
    <col min="15879" max="15879" width="12.453125" style="1" customWidth="1"/>
    <col min="15880" max="15880" width="13.269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9" width="9.1796875" style="1"/>
    <col min="16130" max="16130" width="15.7265625" style="1" customWidth="1"/>
    <col min="16131" max="16131" width="12.26953125" style="1" customWidth="1"/>
    <col min="16132" max="16132" width="12.1796875" style="1" customWidth="1"/>
    <col min="16133" max="16133" width="11" style="1" customWidth="1"/>
    <col min="16134" max="16134" width="15.7265625" style="1" customWidth="1"/>
    <col min="16135" max="16135" width="12.453125" style="1" customWidth="1"/>
    <col min="16136" max="16136" width="13.269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3" x14ac:dyDescent="0.3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3" x14ac:dyDescent="0.3">
      <c r="A3" s="7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3" x14ac:dyDescent="0.3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3" x14ac:dyDescent="0.3">
      <c r="A5" s="74" t="s">
        <v>46</v>
      </c>
      <c r="B5" s="74"/>
      <c r="C5" s="74"/>
      <c r="D5" s="74"/>
      <c r="E5" s="74"/>
      <c r="F5" s="74"/>
      <c r="G5" s="74"/>
      <c r="H5" s="74"/>
      <c r="I5" s="74"/>
      <c r="J5" s="74"/>
      <c r="K5" s="74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84" t="s">
        <v>53</v>
      </c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13" ht="14.5" x14ac:dyDescent="0.35">
      <c r="A8" s="5" t="s">
        <v>6</v>
      </c>
      <c r="B8" s="6"/>
      <c r="C8" s="5" t="s">
        <v>54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3" ht="24.75" customHeight="1" x14ac:dyDescent="0.35">
      <c r="A9" s="76" t="s">
        <v>10</v>
      </c>
      <c r="B9" s="76"/>
      <c r="C9" s="77" t="s">
        <v>55</v>
      </c>
      <c r="D9" s="78"/>
      <c r="E9" s="10" t="s">
        <v>12</v>
      </c>
      <c r="F9" s="11"/>
      <c r="G9" s="79" t="s">
        <v>56</v>
      </c>
      <c r="H9" s="80"/>
      <c r="I9" s="80"/>
      <c r="J9" s="81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28" x14ac:dyDescent="0.3">
      <c r="A12" s="15">
        <v>1</v>
      </c>
      <c r="B12" s="16" t="s">
        <v>36</v>
      </c>
      <c r="C12" s="15">
        <v>472300000</v>
      </c>
      <c r="D12" s="17">
        <v>22016487.850000001</v>
      </c>
      <c r="E12" s="18">
        <v>2.0609999999999999</v>
      </c>
      <c r="F12" s="17">
        <f>(C12*0.5)/12</f>
        <v>19679166.666666668</v>
      </c>
      <c r="G12" s="17">
        <f>D12*E12</f>
        <v>45375981.458850004</v>
      </c>
      <c r="H12" s="17">
        <f>G12*(1/100)</f>
        <v>453759.81458850007</v>
      </c>
      <c r="I12" s="17">
        <f>G12-H12</f>
        <v>44922221.644261502</v>
      </c>
      <c r="J12" s="17">
        <f>F12+I12</f>
        <v>64601388.310928166</v>
      </c>
      <c r="K12" s="17">
        <f>F12+G12</f>
        <v>65055148.125516668</v>
      </c>
    </row>
    <row r="13" spans="1:13" ht="14.5" x14ac:dyDescent="0.35">
      <c r="A13" s="19"/>
      <c r="B13" s="3"/>
      <c r="C13" s="3"/>
      <c r="D13" s="20"/>
      <c r="E13" s="3"/>
      <c r="F13" s="21"/>
      <c r="G13" s="22"/>
      <c r="H13" s="22"/>
      <c r="I13" s="21"/>
      <c r="J13" s="23"/>
      <c r="K13" s="4"/>
      <c r="M13" s="18"/>
    </row>
    <row r="14" spans="1:13" ht="21.75" customHeight="1" x14ac:dyDescent="0.35">
      <c r="A14" s="19"/>
      <c r="B14" s="82" t="s">
        <v>37</v>
      </c>
      <c r="C14" s="82"/>
      <c r="D14" s="82"/>
      <c r="E14" s="24"/>
      <c r="F14" s="25">
        <f>ROUND(J12,0)</f>
        <v>64601388</v>
      </c>
      <c r="G14" s="26"/>
      <c r="H14" s="27"/>
      <c r="I14" s="28"/>
      <c r="J14" s="29"/>
      <c r="K14" s="4"/>
    </row>
    <row r="15" spans="1:13" ht="16.5" customHeight="1" x14ac:dyDescent="0.35">
      <c r="A15" s="19"/>
      <c r="B15" s="3"/>
      <c r="C15" s="30"/>
      <c r="D15" s="30"/>
      <c r="E15" s="30"/>
      <c r="F15" s="27" t="s">
        <v>57</v>
      </c>
      <c r="G15" s="27"/>
      <c r="H15" s="27"/>
      <c r="I15" s="28"/>
      <c r="J15" s="29"/>
      <c r="K15" s="4"/>
    </row>
    <row r="16" spans="1:13" ht="11.25" customHeight="1" x14ac:dyDescent="0.35">
      <c r="A16" s="19"/>
      <c r="B16" s="3"/>
      <c r="C16" s="3"/>
      <c r="D16" s="3"/>
      <c r="E16" s="31"/>
      <c r="F16" s="28"/>
      <c r="G16" s="27"/>
      <c r="H16" s="27"/>
      <c r="I16" s="28"/>
      <c r="J16" s="29"/>
      <c r="K16" s="4"/>
    </row>
    <row r="17" spans="1:11" ht="19.5" customHeight="1" x14ac:dyDescent="0.35">
      <c r="A17" s="19"/>
      <c r="B17" s="82" t="s">
        <v>39</v>
      </c>
      <c r="C17" s="82"/>
      <c r="D17" s="82"/>
      <c r="E17" s="24"/>
      <c r="F17" s="83">
        <f>ROUND(K12,0)</f>
        <v>65055148</v>
      </c>
      <c r="G17" s="83"/>
      <c r="H17" s="27"/>
      <c r="I17" s="28"/>
      <c r="J17" s="29"/>
      <c r="K17" s="4"/>
    </row>
    <row r="18" spans="1:11" ht="16.5" customHeight="1" x14ac:dyDescent="0.35">
      <c r="A18" s="19"/>
      <c r="B18" s="3"/>
      <c r="C18" s="3"/>
      <c r="D18" s="20"/>
      <c r="E18" s="3"/>
      <c r="F18" s="37" t="s">
        <v>58</v>
      </c>
      <c r="G18" s="37"/>
      <c r="H18" s="37"/>
      <c r="I18" s="38"/>
      <c r="J18" s="39"/>
      <c r="K18" s="40"/>
    </row>
    <row r="19" spans="1:11" ht="7.5" customHeight="1" x14ac:dyDescent="0.35">
      <c r="A19" s="19"/>
      <c r="B19" s="3"/>
      <c r="C19" s="3"/>
      <c r="D19" s="20"/>
      <c r="E19" s="3"/>
      <c r="F19" s="32"/>
      <c r="G19" s="22"/>
      <c r="H19" s="22"/>
      <c r="I19" s="21"/>
      <c r="J19" s="23"/>
      <c r="K19" s="4"/>
    </row>
    <row r="20" spans="1:11" ht="4.5" customHeight="1" x14ac:dyDescent="0.35">
      <c r="A20" s="31"/>
      <c r="B20" s="3"/>
      <c r="C20" s="3"/>
      <c r="D20" s="3"/>
      <c r="E20" s="3"/>
      <c r="F20" s="3"/>
      <c r="G20" s="4"/>
      <c r="H20" s="4"/>
      <c r="I20" s="4"/>
      <c r="J20" s="3"/>
      <c r="K20" s="4"/>
    </row>
    <row r="21" spans="1:11" ht="15" customHeight="1" x14ac:dyDescent="0.35">
      <c r="A21" s="4"/>
      <c r="B21" s="4"/>
      <c r="C21" s="33"/>
      <c r="D21" s="4"/>
      <c r="E21" s="4"/>
      <c r="F21" s="4"/>
      <c r="G21" s="3" t="s">
        <v>41</v>
      </c>
      <c r="H21" s="4"/>
      <c r="I21" s="4"/>
      <c r="J21" s="4"/>
      <c r="K21" s="4"/>
    </row>
    <row r="22" spans="1:11" ht="12.75" customHeight="1" x14ac:dyDescent="0.3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ht="30" customHeight="1" x14ac:dyDescent="0.35">
      <c r="A23" s="3"/>
      <c r="B23" s="3"/>
      <c r="C23" s="3"/>
      <c r="D23" s="3"/>
      <c r="E23" s="3"/>
      <c r="F23" s="3"/>
      <c r="G23" s="3" t="s">
        <v>42</v>
      </c>
      <c r="H23" s="3"/>
      <c r="I23" s="3"/>
      <c r="J23" s="3"/>
      <c r="K23" s="4"/>
    </row>
    <row r="24" spans="1:11" ht="12.75" customHeight="1" x14ac:dyDescent="0.35">
      <c r="A24" s="3"/>
      <c r="B24" s="3"/>
      <c r="C24" s="3"/>
      <c r="D24" s="3"/>
      <c r="E24" s="3"/>
      <c r="F24" s="3"/>
      <c r="G24" s="3"/>
      <c r="H24" s="75" t="s">
        <v>43</v>
      </c>
      <c r="I24" s="75"/>
      <c r="J24" s="75"/>
      <c r="K24" s="4"/>
    </row>
    <row r="25" spans="1:11" ht="14.25" customHeight="1" x14ac:dyDescent="0.35">
      <c r="A25" s="3"/>
      <c r="B25" s="3"/>
      <c r="C25" s="3"/>
      <c r="D25" s="3"/>
      <c r="E25" s="3"/>
      <c r="F25" s="3"/>
      <c r="G25" s="3"/>
      <c r="H25" s="3" t="s">
        <v>44</v>
      </c>
      <c r="I25" s="3"/>
      <c r="J25" s="3"/>
      <c r="K25" s="4"/>
    </row>
    <row r="26" spans="1:11" s="36" customFormat="1" ht="13" x14ac:dyDescent="0.3">
      <c r="A26" s="34" t="s">
        <v>45</v>
      </c>
      <c r="B26" s="34"/>
      <c r="C26" s="34"/>
      <c r="D26" s="34"/>
      <c r="E26" s="34"/>
      <c r="F26" s="34"/>
      <c r="G26" s="34"/>
      <c r="H26" s="34"/>
      <c r="I26" s="34"/>
      <c r="J26" s="34"/>
      <c r="K26" s="35"/>
    </row>
    <row r="27" spans="1:11" s="36" customFormat="1" ht="13" x14ac:dyDescent="0.3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5"/>
    </row>
    <row r="28" spans="1:11" x14ac:dyDescent="0.3">
      <c r="A28" s="34"/>
      <c r="B28" s="3"/>
      <c r="C28" s="3"/>
      <c r="D28" s="3"/>
      <c r="E28" s="3"/>
      <c r="F28" s="3"/>
      <c r="G28" s="3"/>
      <c r="H28" s="3"/>
      <c r="I28" s="3"/>
      <c r="J28" s="3"/>
    </row>
  </sheetData>
  <mergeCells count="13">
    <mergeCell ref="H24:J24"/>
    <mergeCell ref="A9:B9"/>
    <mergeCell ref="C9:D9"/>
    <mergeCell ref="G9:J9"/>
    <mergeCell ref="B14:D14"/>
    <mergeCell ref="B17:D17"/>
    <mergeCell ref="F17:G17"/>
    <mergeCell ref="A7:K7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F17" sqref="F17:G17"/>
    </sheetView>
  </sheetViews>
  <sheetFormatPr defaultRowHeight="14" x14ac:dyDescent="0.3"/>
  <cols>
    <col min="1" max="1" width="9.1796875" style="1"/>
    <col min="2" max="2" width="15.7265625" style="1" customWidth="1"/>
    <col min="3" max="3" width="12.26953125" style="1" customWidth="1"/>
    <col min="4" max="4" width="12.1796875" style="1" customWidth="1"/>
    <col min="5" max="5" width="11" style="1" customWidth="1"/>
    <col min="6" max="6" width="15.7265625" style="1" customWidth="1"/>
    <col min="7" max="7" width="12.453125" style="1" customWidth="1"/>
    <col min="8" max="8" width="13.269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7" width="9.1796875" style="1"/>
    <col min="258" max="258" width="15.7265625" style="1" customWidth="1"/>
    <col min="259" max="259" width="12.26953125" style="1" customWidth="1"/>
    <col min="260" max="260" width="12.1796875" style="1" customWidth="1"/>
    <col min="261" max="261" width="11" style="1" customWidth="1"/>
    <col min="262" max="262" width="15.7265625" style="1" customWidth="1"/>
    <col min="263" max="263" width="12.453125" style="1" customWidth="1"/>
    <col min="264" max="264" width="13.269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3" width="9.1796875" style="1"/>
    <col min="514" max="514" width="15.7265625" style="1" customWidth="1"/>
    <col min="515" max="515" width="12.26953125" style="1" customWidth="1"/>
    <col min="516" max="516" width="12.1796875" style="1" customWidth="1"/>
    <col min="517" max="517" width="11" style="1" customWidth="1"/>
    <col min="518" max="518" width="15.7265625" style="1" customWidth="1"/>
    <col min="519" max="519" width="12.453125" style="1" customWidth="1"/>
    <col min="520" max="520" width="13.269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9" width="9.1796875" style="1"/>
    <col min="770" max="770" width="15.7265625" style="1" customWidth="1"/>
    <col min="771" max="771" width="12.26953125" style="1" customWidth="1"/>
    <col min="772" max="772" width="12.1796875" style="1" customWidth="1"/>
    <col min="773" max="773" width="11" style="1" customWidth="1"/>
    <col min="774" max="774" width="15.7265625" style="1" customWidth="1"/>
    <col min="775" max="775" width="12.453125" style="1" customWidth="1"/>
    <col min="776" max="776" width="13.269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5" width="9.1796875" style="1"/>
    <col min="1026" max="1026" width="15.7265625" style="1" customWidth="1"/>
    <col min="1027" max="1027" width="12.26953125" style="1" customWidth="1"/>
    <col min="1028" max="1028" width="12.1796875" style="1" customWidth="1"/>
    <col min="1029" max="1029" width="11" style="1" customWidth="1"/>
    <col min="1030" max="1030" width="15.7265625" style="1" customWidth="1"/>
    <col min="1031" max="1031" width="12.453125" style="1" customWidth="1"/>
    <col min="1032" max="1032" width="13.269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1" width="9.1796875" style="1"/>
    <col min="1282" max="1282" width="15.7265625" style="1" customWidth="1"/>
    <col min="1283" max="1283" width="12.26953125" style="1" customWidth="1"/>
    <col min="1284" max="1284" width="12.1796875" style="1" customWidth="1"/>
    <col min="1285" max="1285" width="11" style="1" customWidth="1"/>
    <col min="1286" max="1286" width="15.7265625" style="1" customWidth="1"/>
    <col min="1287" max="1287" width="12.453125" style="1" customWidth="1"/>
    <col min="1288" max="1288" width="13.269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7" width="9.1796875" style="1"/>
    <col min="1538" max="1538" width="15.7265625" style="1" customWidth="1"/>
    <col min="1539" max="1539" width="12.26953125" style="1" customWidth="1"/>
    <col min="1540" max="1540" width="12.1796875" style="1" customWidth="1"/>
    <col min="1541" max="1541" width="11" style="1" customWidth="1"/>
    <col min="1542" max="1542" width="15.7265625" style="1" customWidth="1"/>
    <col min="1543" max="1543" width="12.453125" style="1" customWidth="1"/>
    <col min="1544" max="1544" width="13.269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3" width="9.1796875" style="1"/>
    <col min="1794" max="1794" width="15.7265625" style="1" customWidth="1"/>
    <col min="1795" max="1795" width="12.26953125" style="1" customWidth="1"/>
    <col min="1796" max="1796" width="12.1796875" style="1" customWidth="1"/>
    <col min="1797" max="1797" width="11" style="1" customWidth="1"/>
    <col min="1798" max="1798" width="15.7265625" style="1" customWidth="1"/>
    <col min="1799" max="1799" width="12.453125" style="1" customWidth="1"/>
    <col min="1800" max="1800" width="13.269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9" width="9.1796875" style="1"/>
    <col min="2050" max="2050" width="15.7265625" style="1" customWidth="1"/>
    <col min="2051" max="2051" width="12.26953125" style="1" customWidth="1"/>
    <col min="2052" max="2052" width="12.1796875" style="1" customWidth="1"/>
    <col min="2053" max="2053" width="11" style="1" customWidth="1"/>
    <col min="2054" max="2054" width="15.7265625" style="1" customWidth="1"/>
    <col min="2055" max="2055" width="12.453125" style="1" customWidth="1"/>
    <col min="2056" max="2056" width="13.269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5" width="9.1796875" style="1"/>
    <col min="2306" max="2306" width="15.7265625" style="1" customWidth="1"/>
    <col min="2307" max="2307" width="12.26953125" style="1" customWidth="1"/>
    <col min="2308" max="2308" width="12.1796875" style="1" customWidth="1"/>
    <col min="2309" max="2309" width="11" style="1" customWidth="1"/>
    <col min="2310" max="2310" width="15.7265625" style="1" customWidth="1"/>
    <col min="2311" max="2311" width="12.453125" style="1" customWidth="1"/>
    <col min="2312" max="2312" width="13.269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1" width="9.1796875" style="1"/>
    <col min="2562" max="2562" width="15.7265625" style="1" customWidth="1"/>
    <col min="2563" max="2563" width="12.26953125" style="1" customWidth="1"/>
    <col min="2564" max="2564" width="12.1796875" style="1" customWidth="1"/>
    <col min="2565" max="2565" width="11" style="1" customWidth="1"/>
    <col min="2566" max="2566" width="15.7265625" style="1" customWidth="1"/>
    <col min="2567" max="2567" width="12.453125" style="1" customWidth="1"/>
    <col min="2568" max="2568" width="13.269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7" width="9.1796875" style="1"/>
    <col min="2818" max="2818" width="15.7265625" style="1" customWidth="1"/>
    <col min="2819" max="2819" width="12.26953125" style="1" customWidth="1"/>
    <col min="2820" max="2820" width="12.1796875" style="1" customWidth="1"/>
    <col min="2821" max="2821" width="11" style="1" customWidth="1"/>
    <col min="2822" max="2822" width="15.7265625" style="1" customWidth="1"/>
    <col min="2823" max="2823" width="12.453125" style="1" customWidth="1"/>
    <col min="2824" max="2824" width="13.269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3" width="9.1796875" style="1"/>
    <col min="3074" max="3074" width="15.7265625" style="1" customWidth="1"/>
    <col min="3075" max="3075" width="12.26953125" style="1" customWidth="1"/>
    <col min="3076" max="3076" width="12.1796875" style="1" customWidth="1"/>
    <col min="3077" max="3077" width="11" style="1" customWidth="1"/>
    <col min="3078" max="3078" width="15.7265625" style="1" customWidth="1"/>
    <col min="3079" max="3079" width="12.453125" style="1" customWidth="1"/>
    <col min="3080" max="3080" width="13.269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9" width="9.1796875" style="1"/>
    <col min="3330" max="3330" width="15.7265625" style="1" customWidth="1"/>
    <col min="3331" max="3331" width="12.26953125" style="1" customWidth="1"/>
    <col min="3332" max="3332" width="12.1796875" style="1" customWidth="1"/>
    <col min="3333" max="3333" width="11" style="1" customWidth="1"/>
    <col min="3334" max="3334" width="15.7265625" style="1" customWidth="1"/>
    <col min="3335" max="3335" width="12.453125" style="1" customWidth="1"/>
    <col min="3336" max="3336" width="13.269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5" width="9.1796875" style="1"/>
    <col min="3586" max="3586" width="15.7265625" style="1" customWidth="1"/>
    <col min="3587" max="3587" width="12.26953125" style="1" customWidth="1"/>
    <col min="3588" max="3588" width="12.1796875" style="1" customWidth="1"/>
    <col min="3589" max="3589" width="11" style="1" customWidth="1"/>
    <col min="3590" max="3590" width="15.7265625" style="1" customWidth="1"/>
    <col min="3591" max="3591" width="12.453125" style="1" customWidth="1"/>
    <col min="3592" max="3592" width="13.269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1" width="9.1796875" style="1"/>
    <col min="3842" max="3842" width="15.7265625" style="1" customWidth="1"/>
    <col min="3843" max="3843" width="12.26953125" style="1" customWidth="1"/>
    <col min="3844" max="3844" width="12.1796875" style="1" customWidth="1"/>
    <col min="3845" max="3845" width="11" style="1" customWidth="1"/>
    <col min="3846" max="3846" width="15.7265625" style="1" customWidth="1"/>
    <col min="3847" max="3847" width="12.453125" style="1" customWidth="1"/>
    <col min="3848" max="3848" width="13.269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7" width="9.1796875" style="1"/>
    <col min="4098" max="4098" width="15.7265625" style="1" customWidth="1"/>
    <col min="4099" max="4099" width="12.26953125" style="1" customWidth="1"/>
    <col min="4100" max="4100" width="12.1796875" style="1" customWidth="1"/>
    <col min="4101" max="4101" width="11" style="1" customWidth="1"/>
    <col min="4102" max="4102" width="15.7265625" style="1" customWidth="1"/>
    <col min="4103" max="4103" width="12.453125" style="1" customWidth="1"/>
    <col min="4104" max="4104" width="13.269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3" width="9.1796875" style="1"/>
    <col min="4354" max="4354" width="15.7265625" style="1" customWidth="1"/>
    <col min="4355" max="4355" width="12.26953125" style="1" customWidth="1"/>
    <col min="4356" max="4356" width="12.1796875" style="1" customWidth="1"/>
    <col min="4357" max="4357" width="11" style="1" customWidth="1"/>
    <col min="4358" max="4358" width="15.7265625" style="1" customWidth="1"/>
    <col min="4359" max="4359" width="12.453125" style="1" customWidth="1"/>
    <col min="4360" max="4360" width="13.269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9" width="9.1796875" style="1"/>
    <col min="4610" max="4610" width="15.7265625" style="1" customWidth="1"/>
    <col min="4611" max="4611" width="12.26953125" style="1" customWidth="1"/>
    <col min="4612" max="4612" width="12.1796875" style="1" customWidth="1"/>
    <col min="4613" max="4613" width="11" style="1" customWidth="1"/>
    <col min="4614" max="4614" width="15.7265625" style="1" customWidth="1"/>
    <col min="4615" max="4615" width="12.453125" style="1" customWidth="1"/>
    <col min="4616" max="4616" width="13.269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5" width="9.1796875" style="1"/>
    <col min="4866" max="4866" width="15.7265625" style="1" customWidth="1"/>
    <col min="4867" max="4867" width="12.26953125" style="1" customWidth="1"/>
    <col min="4868" max="4868" width="12.1796875" style="1" customWidth="1"/>
    <col min="4869" max="4869" width="11" style="1" customWidth="1"/>
    <col min="4870" max="4870" width="15.7265625" style="1" customWidth="1"/>
    <col min="4871" max="4871" width="12.453125" style="1" customWidth="1"/>
    <col min="4872" max="4872" width="13.269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1" width="9.1796875" style="1"/>
    <col min="5122" max="5122" width="15.7265625" style="1" customWidth="1"/>
    <col min="5123" max="5123" width="12.26953125" style="1" customWidth="1"/>
    <col min="5124" max="5124" width="12.1796875" style="1" customWidth="1"/>
    <col min="5125" max="5125" width="11" style="1" customWidth="1"/>
    <col min="5126" max="5126" width="15.7265625" style="1" customWidth="1"/>
    <col min="5127" max="5127" width="12.453125" style="1" customWidth="1"/>
    <col min="5128" max="5128" width="13.269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7" width="9.1796875" style="1"/>
    <col min="5378" max="5378" width="15.7265625" style="1" customWidth="1"/>
    <col min="5379" max="5379" width="12.26953125" style="1" customWidth="1"/>
    <col min="5380" max="5380" width="12.1796875" style="1" customWidth="1"/>
    <col min="5381" max="5381" width="11" style="1" customWidth="1"/>
    <col min="5382" max="5382" width="15.7265625" style="1" customWidth="1"/>
    <col min="5383" max="5383" width="12.453125" style="1" customWidth="1"/>
    <col min="5384" max="5384" width="13.269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3" width="9.1796875" style="1"/>
    <col min="5634" max="5634" width="15.7265625" style="1" customWidth="1"/>
    <col min="5635" max="5635" width="12.26953125" style="1" customWidth="1"/>
    <col min="5636" max="5636" width="12.1796875" style="1" customWidth="1"/>
    <col min="5637" max="5637" width="11" style="1" customWidth="1"/>
    <col min="5638" max="5638" width="15.7265625" style="1" customWidth="1"/>
    <col min="5639" max="5639" width="12.453125" style="1" customWidth="1"/>
    <col min="5640" max="5640" width="13.269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9" width="9.1796875" style="1"/>
    <col min="5890" max="5890" width="15.7265625" style="1" customWidth="1"/>
    <col min="5891" max="5891" width="12.26953125" style="1" customWidth="1"/>
    <col min="5892" max="5892" width="12.1796875" style="1" customWidth="1"/>
    <col min="5893" max="5893" width="11" style="1" customWidth="1"/>
    <col min="5894" max="5894" width="15.7265625" style="1" customWidth="1"/>
    <col min="5895" max="5895" width="12.453125" style="1" customWidth="1"/>
    <col min="5896" max="5896" width="13.269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5" width="9.1796875" style="1"/>
    <col min="6146" max="6146" width="15.7265625" style="1" customWidth="1"/>
    <col min="6147" max="6147" width="12.26953125" style="1" customWidth="1"/>
    <col min="6148" max="6148" width="12.1796875" style="1" customWidth="1"/>
    <col min="6149" max="6149" width="11" style="1" customWidth="1"/>
    <col min="6150" max="6150" width="15.7265625" style="1" customWidth="1"/>
    <col min="6151" max="6151" width="12.453125" style="1" customWidth="1"/>
    <col min="6152" max="6152" width="13.269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1" width="9.1796875" style="1"/>
    <col min="6402" max="6402" width="15.7265625" style="1" customWidth="1"/>
    <col min="6403" max="6403" width="12.26953125" style="1" customWidth="1"/>
    <col min="6404" max="6404" width="12.1796875" style="1" customWidth="1"/>
    <col min="6405" max="6405" width="11" style="1" customWidth="1"/>
    <col min="6406" max="6406" width="15.7265625" style="1" customWidth="1"/>
    <col min="6407" max="6407" width="12.453125" style="1" customWidth="1"/>
    <col min="6408" max="6408" width="13.269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7" width="9.1796875" style="1"/>
    <col min="6658" max="6658" width="15.7265625" style="1" customWidth="1"/>
    <col min="6659" max="6659" width="12.26953125" style="1" customWidth="1"/>
    <col min="6660" max="6660" width="12.1796875" style="1" customWidth="1"/>
    <col min="6661" max="6661" width="11" style="1" customWidth="1"/>
    <col min="6662" max="6662" width="15.7265625" style="1" customWidth="1"/>
    <col min="6663" max="6663" width="12.453125" style="1" customWidth="1"/>
    <col min="6664" max="6664" width="13.269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3" width="9.1796875" style="1"/>
    <col min="6914" max="6914" width="15.7265625" style="1" customWidth="1"/>
    <col min="6915" max="6915" width="12.26953125" style="1" customWidth="1"/>
    <col min="6916" max="6916" width="12.1796875" style="1" customWidth="1"/>
    <col min="6917" max="6917" width="11" style="1" customWidth="1"/>
    <col min="6918" max="6918" width="15.7265625" style="1" customWidth="1"/>
    <col min="6919" max="6919" width="12.453125" style="1" customWidth="1"/>
    <col min="6920" max="6920" width="13.269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9" width="9.1796875" style="1"/>
    <col min="7170" max="7170" width="15.7265625" style="1" customWidth="1"/>
    <col min="7171" max="7171" width="12.26953125" style="1" customWidth="1"/>
    <col min="7172" max="7172" width="12.1796875" style="1" customWidth="1"/>
    <col min="7173" max="7173" width="11" style="1" customWidth="1"/>
    <col min="7174" max="7174" width="15.7265625" style="1" customWidth="1"/>
    <col min="7175" max="7175" width="12.453125" style="1" customWidth="1"/>
    <col min="7176" max="7176" width="13.269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5" width="9.1796875" style="1"/>
    <col min="7426" max="7426" width="15.7265625" style="1" customWidth="1"/>
    <col min="7427" max="7427" width="12.26953125" style="1" customWidth="1"/>
    <col min="7428" max="7428" width="12.1796875" style="1" customWidth="1"/>
    <col min="7429" max="7429" width="11" style="1" customWidth="1"/>
    <col min="7430" max="7430" width="15.7265625" style="1" customWidth="1"/>
    <col min="7431" max="7431" width="12.453125" style="1" customWidth="1"/>
    <col min="7432" max="7432" width="13.269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1" width="9.1796875" style="1"/>
    <col min="7682" max="7682" width="15.7265625" style="1" customWidth="1"/>
    <col min="7683" max="7683" width="12.26953125" style="1" customWidth="1"/>
    <col min="7684" max="7684" width="12.1796875" style="1" customWidth="1"/>
    <col min="7685" max="7685" width="11" style="1" customWidth="1"/>
    <col min="7686" max="7686" width="15.7265625" style="1" customWidth="1"/>
    <col min="7687" max="7687" width="12.453125" style="1" customWidth="1"/>
    <col min="7688" max="7688" width="13.269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7" width="9.1796875" style="1"/>
    <col min="7938" max="7938" width="15.7265625" style="1" customWidth="1"/>
    <col min="7939" max="7939" width="12.26953125" style="1" customWidth="1"/>
    <col min="7940" max="7940" width="12.1796875" style="1" customWidth="1"/>
    <col min="7941" max="7941" width="11" style="1" customWidth="1"/>
    <col min="7942" max="7942" width="15.7265625" style="1" customWidth="1"/>
    <col min="7943" max="7943" width="12.453125" style="1" customWidth="1"/>
    <col min="7944" max="7944" width="13.269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3" width="9.1796875" style="1"/>
    <col min="8194" max="8194" width="15.7265625" style="1" customWidth="1"/>
    <col min="8195" max="8195" width="12.26953125" style="1" customWidth="1"/>
    <col min="8196" max="8196" width="12.1796875" style="1" customWidth="1"/>
    <col min="8197" max="8197" width="11" style="1" customWidth="1"/>
    <col min="8198" max="8198" width="15.7265625" style="1" customWidth="1"/>
    <col min="8199" max="8199" width="12.453125" style="1" customWidth="1"/>
    <col min="8200" max="8200" width="13.269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9" width="9.1796875" style="1"/>
    <col min="8450" max="8450" width="15.7265625" style="1" customWidth="1"/>
    <col min="8451" max="8451" width="12.26953125" style="1" customWidth="1"/>
    <col min="8452" max="8452" width="12.1796875" style="1" customWidth="1"/>
    <col min="8453" max="8453" width="11" style="1" customWidth="1"/>
    <col min="8454" max="8454" width="15.7265625" style="1" customWidth="1"/>
    <col min="8455" max="8455" width="12.453125" style="1" customWidth="1"/>
    <col min="8456" max="8456" width="13.269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5" width="9.1796875" style="1"/>
    <col min="8706" max="8706" width="15.7265625" style="1" customWidth="1"/>
    <col min="8707" max="8707" width="12.26953125" style="1" customWidth="1"/>
    <col min="8708" max="8708" width="12.1796875" style="1" customWidth="1"/>
    <col min="8709" max="8709" width="11" style="1" customWidth="1"/>
    <col min="8710" max="8710" width="15.7265625" style="1" customWidth="1"/>
    <col min="8711" max="8711" width="12.453125" style="1" customWidth="1"/>
    <col min="8712" max="8712" width="13.269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1" width="9.1796875" style="1"/>
    <col min="8962" max="8962" width="15.7265625" style="1" customWidth="1"/>
    <col min="8963" max="8963" width="12.26953125" style="1" customWidth="1"/>
    <col min="8964" max="8964" width="12.1796875" style="1" customWidth="1"/>
    <col min="8965" max="8965" width="11" style="1" customWidth="1"/>
    <col min="8966" max="8966" width="15.7265625" style="1" customWidth="1"/>
    <col min="8967" max="8967" width="12.453125" style="1" customWidth="1"/>
    <col min="8968" max="8968" width="13.269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7" width="9.1796875" style="1"/>
    <col min="9218" max="9218" width="15.7265625" style="1" customWidth="1"/>
    <col min="9219" max="9219" width="12.26953125" style="1" customWidth="1"/>
    <col min="9220" max="9220" width="12.1796875" style="1" customWidth="1"/>
    <col min="9221" max="9221" width="11" style="1" customWidth="1"/>
    <col min="9222" max="9222" width="15.7265625" style="1" customWidth="1"/>
    <col min="9223" max="9223" width="12.453125" style="1" customWidth="1"/>
    <col min="9224" max="9224" width="13.269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3" width="9.1796875" style="1"/>
    <col min="9474" max="9474" width="15.7265625" style="1" customWidth="1"/>
    <col min="9475" max="9475" width="12.26953125" style="1" customWidth="1"/>
    <col min="9476" max="9476" width="12.1796875" style="1" customWidth="1"/>
    <col min="9477" max="9477" width="11" style="1" customWidth="1"/>
    <col min="9478" max="9478" width="15.7265625" style="1" customWidth="1"/>
    <col min="9479" max="9479" width="12.453125" style="1" customWidth="1"/>
    <col min="9480" max="9480" width="13.269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9" width="9.1796875" style="1"/>
    <col min="9730" max="9730" width="15.7265625" style="1" customWidth="1"/>
    <col min="9731" max="9731" width="12.26953125" style="1" customWidth="1"/>
    <col min="9732" max="9732" width="12.1796875" style="1" customWidth="1"/>
    <col min="9733" max="9733" width="11" style="1" customWidth="1"/>
    <col min="9734" max="9734" width="15.7265625" style="1" customWidth="1"/>
    <col min="9735" max="9735" width="12.453125" style="1" customWidth="1"/>
    <col min="9736" max="9736" width="13.269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5" width="9.1796875" style="1"/>
    <col min="9986" max="9986" width="15.7265625" style="1" customWidth="1"/>
    <col min="9987" max="9987" width="12.26953125" style="1" customWidth="1"/>
    <col min="9988" max="9988" width="12.1796875" style="1" customWidth="1"/>
    <col min="9989" max="9989" width="11" style="1" customWidth="1"/>
    <col min="9990" max="9990" width="15.7265625" style="1" customWidth="1"/>
    <col min="9991" max="9991" width="12.453125" style="1" customWidth="1"/>
    <col min="9992" max="9992" width="13.269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1" width="9.1796875" style="1"/>
    <col min="10242" max="10242" width="15.7265625" style="1" customWidth="1"/>
    <col min="10243" max="10243" width="12.26953125" style="1" customWidth="1"/>
    <col min="10244" max="10244" width="12.1796875" style="1" customWidth="1"/>
    <col min="10245" max="10245" width="11" style="1" customWidth="1"/>
    <col min="10246" max="10246" width="15.7265625" style="1" customWidth="1"/>
    <col min="10247" max="10247" width="12.453125" style="1" customWidth="1"/>
    <col min="10248" max="10248" width="13.269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7" width="9.1796875" style="1"/>
    <col min="10498" max="10498" width="15.7265625" style="1" customWidth="1"/>
    <col min="10499" max="10499" width="12.26953125" style="1" customWidth="1"/>
    <col min="10500" max="10500" width="12.1796875" style="1" customWidth="1"/>
    <col min="10501" max="10501" width="11" style="1" customWidth="1"/>
    <col min="10502" max="10502" width="15.7265625" style="1" customWidth="1"/>
    <col min="10503" max="10503" width="12.453125" style="1" customWidth="1"/>
    <col min="10504" max="10504" width="13.269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3" width="9.1796875" style="1"/>
    <col min="10754" max="10754" width="15.7265625" style="1" customWidth="1"/>
    <col min="10755" max="10755" width="12.26953125" style="1" customWidth="1"/>
    <col min="10756" max="10756" width="12.1796875" style="1" customWidth="1"/>
    <col min="10757" max="10757" width="11" style="1" customWidth="1"/>
    <col min="10758" max="10758" width="15.7265625" style="1" customWidth="1"/>
    <col min="10759" max="10759" width="12.453125" style="1" customWidth="1"/>
    <col min="10760" max="10760" width="13.269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9" width="9.1796875" style="1"/>
    <col min="11010" max="11010" width="15.7265625" style="1" customWidth="1"/>
    <col min="11011" max="11011" width="12.26953125" style="1" customWidth="1"/>
    <col min="11012" max="11012" width="12.1796875" style="1" customWidth="1"/>
    <col min="11013" max="11013" width="11" style="1" customWidth="1"/>
    <col min="11014" max="11014" width="15.7265625" style="1" customWidth="1"/>
    <col min="11015" max="11015" width="12.453125" style="1" customWidth="1"/>
    <col min="11016" max="11016" width="13.269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5" width="9.1796875" style="1"/>
    <col min="11266" max="11266" width="15.7265625" style="1" customWidth="1"/>
    <col min="11267" max="11267" width="12.26953125" style="1" customWidth="1"/>
    <col min="11268" max="11268" width="12.1796875" style="1" customWidth="1"/>
    <col min="11269" max="11269" width="11" style="1" customWidth="1"/>
    <col min="11270" max="11270" width="15.7265625" style="1" customWidth="1"/>
    <col min="11271" max="11271" width="12.453125" style="1" customWidth="1"/>
    <col min="11272" max="11272" width="13.269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1" width="9.1796875" style="1"/>
    <col min="11522" max="11522" width="15.7265625" style="1" customWidth="1"/>
    <col min="11523" max="11523" width="12.26953125" style="1" customWidth="1"/>
    <col min="11524" max="11524" width="12.1796875" style="1" customWidth="1"/>
    <col min="11525" max="11525" width="11" style="1" customWidth="1"/>
    <col min="11526" max="11526" width="15.7265625" style="1" customWidth="1"/>
    <col min="11527" max="11527" width="12.453125" style="1" customWidth="1"/>
    <col min="11528" max="11528" width="13.269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7" width="9.1796875" style="1"/>
    <col min="11778" max="11778" width="15.7265625" style="1" customWidth="1"/>
    <col min="11779" max="11779" width="12.26953125" style="1" customWidth="1"/>
    <col min="11780" max="11780" width="12.1796875" style="1" customWidth="1"/>
    <col min="11781" max="11781" width="11" style="1" customWidth="1"/>
    <col min="11782" max="11782" width="15.7265625" style="1" customWidth="1"/>
    <col min="11783" max="11783" width="12.453125" style="1" customWidth="1"/>
    <col min="11784" max="11784" width="13.269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3" width="9.1796875" style="1"/>
    <col min="12034" max="12034" width="15.7265625" style="1" customWidth="1"/>
    <col min="12035" max="12035" width="12.26953125" style="1" customWidth="1"/>
    <col min="12036" max="12036" width="12.1796875" style="1" customWidth="1"/>
    <col min="12037" max="12037" width="11" style="1" customWidth="1"/>
    <col min="12038" max="12038" width="15.7265625" style="1" customWidth="1"/>
    <col min="12039" max="12039" width="12.453125" style="1" customWidth="1"/>
    <col min="12040" max="12040" width="13.269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9" width="9.1796875" style="1"/>
    <col min="12290" max="12290" width="15.7265625" style="1" customWidth="1"/>
    <col min="12291" max="12291" width="12.26953125" style="1" customWidth="1"/>
    <col min="12292" max="12292" width="12.1796875" style="1" customWidth="1"/>
    <col min="12293" max="12293" width="11" style="1" customWidth="1"/>
    <col min="12294" max="12294" width="15.7265625" style="1" customWidth="1"/>
    <col min="12295" max="12295" width="12.453125" style="1" customWidth="1"/>
    <col min="12296" max="12296" width="13.269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5" width="9.1796875" style="1"/>
    <col min="12546" max="12546" width="15.7265625" style="1" customWidth="1"/>
    <col min="12547" max="12547" width="12.26953125" style="1" customWidth="1"/>
    <col min="12548" max="12548" width="12.1796875" style="1" customWidth="1"/>
    <col min="12549" max="12549" width="11" style="1" customWidth="1"/>
    <col min="12550" max="12550" width="15.7265625" style="1" customWidth="1"/>
    <col min="12551" max="12551" width="12.453125" style="1" customWidth="1"/>
    <col min="12552" max="12552" width="13.269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1" width="9.1796875" style="1"/>
    <col min="12802" max="12802" width="15.7265625" style="1" customWidth="1"/>
    <col min="12803" max="12803" width="12.26953125" style="1" customWidth="1"/>
    <col min="12804" max="12804" width="12.1796875" style="1" customWidth="1"/>
    <col min="12805" max="12805" width="11" style="1" customWidth="1"/>
    <col min="12806" max="12806" width="15.7265625" style="1" customWidth="1"/>
    <col min="12807" max="12807" width="12.453125" style="1" customWidth="1"/>
    <col min="12808" max="12808" width="13.269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7" width="9.1796875" style="1"/>
    <col min="13058" max="13058" width="15.7265625" style="1" customWidth="1"/>
    <col min="13059" max="13059" width="12.26953125" style="1" customWidth="1"/>
    <col min="13060" max="13060" width="12.1796875" style="1" customWidth="1"/>
    <col min="13061" max="13061" width="11" style="1" customWidth="1"/>
    <col min="13062" max="13062" width="15.7265625" style="1" customWidth="1"/>
    <col min="13063" max="13063" width="12.453125" style="1" customWidth="1"/>
    <col min="13064" max="13064" width="13.269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3" width="9.1796875" style="1"/>
    <col min="13314" max="13314" width="15.7265625" style="1" customWidth="1"/>
    <col min="13315" max="13315" width="12.26953125" style="1" customWidth="1"/>
    <col min="13316" max="13316" width="12.1796875" style="1" customWidth="1"/>
    <col min="13317" max="13317" width="11" style="1" customWidth="1"/>
    <col min="13318" max="13318" width="15.7265625" style="1" customWidth="1"/>
    <col min="13319" max="13319" width="12.453125" style="1" customWidth="1"/>
    <col min="13320" max="13320" width="13.269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9" width="9.1796875" style="1"/>
    <col min="13570" max="13570" width="15.7265625" style="1" customWidth="1"/>
    <col min="13571" max="13571" width="12.26953125" style="1" customWidth="1"/>
    <col min="13572" max="13572" width="12.1796875" style="1" customWidth="1"/>
    <col min="13573" max="13573" width="11" style="1" customWidth="1"/>
    <col min="13574" max="13574" width="15.7265625" style="1" customWidth="1"/>
    <col min="13575" max="13575" width="12.453125" style="1" customWidth="1"/>
    <col min="13576" max="13576" width="13.269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5" width="9.1796875" style="1"/>
    <col min="13826" max="13826" width="15.7265625" style="1" customWidth="1"/>
    <col min="13827" max="13827" width="12.26953125" style="1" customWidth="1"/>
    <col min="13828" max="13828" width="12.1796875" style="1" customWidth="1"/>
    <col min="13829" max="13829" width="11" style="1" customWidth="1"/>
    <col min="13830" max="13830" width="15.7265625" style="1" customWidth="1"/>
    <col min="13831" max="13831" width="12.453125" style="1" customWidth="1"/>
    <col min="13832" max="13832" width="13.269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1" width="9.1796875" style="1"/>
    <col min="14082" max="14082" width="15.7265625" style="1" customWidth="1"/>
    <col min="14083" max="14083" width="12.26953125" style="1" customWidth="1"/>
    <col min="14084" max="14084" width="12.1796875" style="1" customWidth="1"/>
    <col min="14085" max="14085" width="11" style="1" customWidth="1"/>
    <col min="14086" max="14086" width="15.7265625" style="1" customWidth="1"/>
    <col min="14087" max="14087" width="12.453125" style="1" customWidth="1"/>
    <col min="14088" max="14088" width="13.269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7" width="9.1796875" style="1"/>
    <col min="14338" max="14338" width="15.7265625" style="1" customWidth="1"/>
    <col min="14339" max="14339" width="12.26953125" style="1" customWidth="1"/>
    <col min="14340" max="14340" width="12.1796875" style="1" customWidth="1"/>
    <col min="14341" max="14341" width="11" style="1" customWidth="1"/>
    <col min="14342" max="14342" width="15.7265625" style="1" customWidth="1"/>
    <col min="14343" max="14343" width="12.453125" style="1" customWidth="1"/>
    <col min="14344" max="14344" width="13.269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3" width="9.1796875" style="1"/>
    <col min="14594" max="14594" width="15.7265625" style="1" customWidth="1"/>
    <col min="14595" max="14595" width="12.26953125" style="1" customWidth="1"/>
    <col min="14596" max="14596" width="12.1796875" style="1" customWidth="1"/>
    <col min="14597" max="14597" width="11" style="1" customWidth="1"/>
    <col min="14598" max="14598" width="15.7265625" style="1" customWidth="1"/>
    <col min="14599" max="14599" width="12.453125" style="1" customWidth="1"/>
    <col min="14600" max="14600" width="13.269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9" width="9.1796875" style="1"/>
    <col min="14850" max="14850" width="15.7265625" style="1" customWidth="1"/>
    <col min="14851" max="14851" width="12.26953125" style="1" customWidth="1"/>
    <col min="14852" max="14852" width="12.1796875" style="1" customWidth="1"/>
    <col min="14853" max="14853" width="11" style="1" customWidth="1"/>
    <col min="14854" max="14854" width="15.7265625" style="1" customWidth="1"/>
    <col min="14855" max="14855" width="12.453125" style="1" customWidth="1"/>
    <col min="14856" max="14856" width="13.269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5" width="9.1796875" style="1"/>
    <col min="15106" max="15106" width="15.7265625" style="1" customWidth="1"/>
    <col min="15107" max="15107" width="12.26953125" style="1" customWidth="1"/>
    <col min="15108" max="15108" width="12.1796875" style="1" customWidth="1"/>
    <col min="15109" max="15109" width="11" style="1" customWidth="1"/>
    <col min="15110" max="15110" width="15.7265625" style="1" customWidth="1"/>
    <col min="15111" max="15111" width="12.453125" style="1" customWidth="1"/>
    <col min="15112" max="15112" width="13.269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1" width="9.1796875" style="1"/>
    <col min="15362" max="15362" width="15.7265625" style="1" customWidth="1"/>
    <col min="15363" max="15363" width="12.26953125" style="1" customWidth="1"/>
    <col min="15364" max="15364" width="12.1796875" style="1" customWidth="1"/>
    <col min="15365" max="15365" width="11" style="1" customWidth="1"/>
    <col min="15366" max="15366" width="15.7265625" style="1" customWidth="1"/>
    <col min="15367" max="15367" width="12.453125" style="1" customWidth="1"/>
    <col min="15368" max="15368" width="13.269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7" width="9.1796875" style="1"/>
    <col min="15618" max="15618" width="15.7265625" style="1" customWidth="1"/>
    <col min="15619" max="15619" width="12.26953125" style="1" customWidth="1"/>
    <col min="15620" max="15620" width="12.1796875" style="1" customWidth="1"/>
    <col min="15621" max="15621" width="11" style="1" customWidth="1"/>
    <col min="15622" max="15622" width="15.7265625" style="1" customWidth="1"/>
    <col min="15623" max="15623" width="12.453125" style="1" customWidth="1"/>
    <col min="15624" max="15624" width="13.269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3" width="9.1796875" style="1"/>
    <col min="15874" max="15874" width="15.7265625" style="1" customWidth="1"/>
    <col min="15875" max="15875" width="12.26953125" style="1" customWidth="1"/>
    <col min="15876" max="15876" width="12.1796875" style="1" customWidth="1"/>
    <col min="15877" max="15877" width="11" style="1" customWidth="1"/>
    <col min="15878" max="15878" width="15.7265625" style="1" customWidth="1"/>
    <col min="15879" max="15879" width="12.453125" style="1" customWidth="1"/>
    <col min="15880" max="15880" width="13.269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9" width="9.1796875" style="1"/>
    <col min="16130" max="16130" width="15.7265625" style="1" customWidth="1"/>
    <col min="16131" max="16131" width="12.26953125" style="1" customWidth="1"/>
    <col min="16132" max="16132" width="12.1796875" style="1" customWidth="1"/>
    <col min="16133" max="16133" width="11" style="1" customWidth="1"/>
    <col min="16134" max="16134" width="15.7265625" style="1" customWidth="1"/>
    <col min="16135" max="16135" width="12.453125" style="1" customWidth="1"/>
    <col min="16136" max="16136" width="13.269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4" x14ac:dyDescent="0.3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4" x14ac:dyDescent="0.3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4" x14ac:dyDescent="0.3">
      <c r="A3" s="7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4" x14ac:dyDescent="0.3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4" x14ac:dyDescent="0.3">
      <c r="A5" s="74" t="s">
        <v>46</v>
      </c>
      <c r="B5" s="74"/>
      <c r="C5" s="74"/>
      <c r="D5" s="74"/>
      <c r="E5" s="74"/>
      <c r="F5" s="74"/>
      <c r="G5" s="74"/>
      <c r="H5" s="74"/>
      <c r="I5" s="74"/>
      <c r="J5" s="74"/>
      <c r="K5" s="74"/>
    </row>
    <row r="6" spans="1:14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4" x14ac:dyDescent="0.3">
      <c r="A7" s="84" t="s">
        <v>47</v>
      </c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14" ht="14.5" x14ac:dyDescent="0.35">
      <c r="A8" s="5" t="s">
        <v>6</v>
      </c>
      <c r="B8" s="6"/>
      <c r="C8" s="5" t="s">
        <v>59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4" ht="24.75" customHeight="1" x14ac:dyDescent="0.35">
      <c r="A9" s="76" t="s">
        <v>10</v>
      </c>
      <c r="B9" s="76"/>
      <c r="C9" s="77" t="s">
        <v>60</v>
      </c>
      <c r="D9" s="78"/>
      <c r="E9" s="10" t="s">
        <v>12</v>
      </c>
      <c r="F9" s="11"/>
      <c r="G9" s="79" t="s">
        <v>61</v>
      </c>
      <c r="H9" s="80"/>
      <c r="I9" s="80"/>
      <c r="J9" s="81"/>
      <c r="K9" s="6"/>
    </row>
    <row r="10" spans="1:14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4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4" ht="28" x14ac:dyDescent="0.3">
      <c r="A12" s="15">
        <v>1</v>
      </c>
      <c r="B12" s="16" t="s">
        <v>36</v>
      </c>
      <c r="C12" s="15">
        <v>472300000</v>
      </c>
      <c r="D12" s="17">
        <v>20209759.960000001</v>
      </c>
      <c r="E12" s="18">
        <v>2.0609999999999999</v>
      </c>
      <c r="F12" s="17">
        <f>(C12*0.5)/12</f>
        <v>19679166.666666668</v>
      </c>
      <c r="G12" s="17">
        <f>D12*E12</f>
        <v>41652315.277560003</v>
      </c>
      <c r="H12" s="17">
        <f>G12*(1/100)</f>
        <v>416523.15277560003</v>
      </c>
      <c r="I12" s="17">
        <f>G12-H12</f>
        <v>41235792.124784403</v>
      </c>
      <c r="J12" s="17">
        <f>F12+I12</f>
        <v>60914958.791451067</v>
      </c>
      <c r="K12" s="17">
        <f>F12+G12</f>
        <v>61331481.944226667</v>
      </c>
      <c r="L12" s="1">
        <f>17.92*0.5*10</f>
        <v>89.600000000000009</v>
      </c>
      <c r="M12" s="1">
        <f>(100-1.2)/100</f>
        <v>0.98799999999999999</v>
      </c>
      <c r="N12" s="1">
        <v>116.29</v>
      </c>
    </row>
    <row r="13" spans="1:14" ht="14.5" x14ac:dyDescent="0.35">
      <c r="A13" s="19"/>
      <c r="B13" s="3"/>
      <c r="C13" s="3"/>
      <c r="D13" s="20"/>
      <c r="E13" s="3"/>
      <c r="F13" s="21"/>
      <c r="G13" s="22"/>
      <c r="H13" s="22"/>
      <c r="I13" s="21"/>
      <c r="J13" s="23"/>
      <c r="K13" s="4"/>
      <c r="L13" s="1">
        <f>L12/M12/N12</f>
        <v>0.77984572284213383</v>
      </c>
      <c r="M13" s="18">
        <v>0.77100000000000002</v>
      </c>
    </row>
    <row r="14" spans="1:14" ht="21.75" customHeight="1" x14ac:dyDescent="0.35">
      <c r="A14" s="19"/>
      <c r="B14" s="82" t="s">
        <v>37</v>
      </c>
      <c r="C14" s="82"/>
      <c r="D14" s="82"/>
      <c r="E14" s="24"/>
      <c r="F14" s="25">
        <f>ROUND(J12,0)</f>
        <v>60914959</v>
      </c>
      <c r="G14" s="26"/>
      <c r="H14" s="27"/>
      <c r="I14" s="28"/>
      <c r="J14" s="29"/>
      <c r="K14" s="4"/>
    </row>
    <row r="15" spans="1:14" ht="16.5" customHeight="1" x14ac:dyDescent="0.35">
      <c r="A15" s="19"/>
      <c r="B15" s="3"/>
      <c r="C15" s="30"/>
      <c r="D15" s="30"/>
      <c r="E15" s="30"/>
      <c r="F15" s="27" t="s">
        <v>62</v>
      </c>
      <c r="G15" s="27"/>
      <c r="H15" s="27"/>
      <c r="I15" s="28"/>
      <c r="J15" s="29"/>
      <c r="K15" s="4"/>
    </row>
    <row r="16" spans="1:14" ht="11.25" customHeight="1" x14ac:dyDescent="0.35">
      <c r="A16" s="19"/>
      <c r="B16" s="3"/>
      <c r="C16" s="3"/>
      <c r="D16" s="3"/>
      <c r="E16" s="31"/>
      <c r="F16" s="28"/>
      <c r="G16" s="27"/>
      <c r="H16" s="27"/>
      <c r="I16" s="28"/>
      <c r="J16" s="29"/>
      <c r="K16" s="4"/>
    </row>
    <row r="17" spans="1:11" ht="19.5" customHeight="1" x14ac:dyDescent="0.35">
      <c r="A17" s="19"/>
      <c r="B17" s="82" t="s">
        <v>39</v>
      </c>
      <c r="C17" s="82"/>
      <c r="D17" s="82"/>
      <c r="E17" s="24"/>
      <c r="F17" s="83">
        <f>ROUND(K12,0)</f>
        <v>61331482</v>
      </c>
      <c r="G17" s="83"/>
      <c r="H17" s="27"/>
      <c r="I17" s="28"/>
      <c r="J17" s="29"/>
      <c r="K17" s="4"/>
    </row>
    <row r="18" spans="1:11" ht="16.5" customHeight="1" x14ac:dyDescent="0.35">
      <c r="A18" s="19"/>
      <c r="B18" s="3"/>
      <c r="C18" s="3"/>
      <c r="D18" s="20"/>
      <c r="E18" s="3"/>
      <c r="F18" s="27" t="s">
        <v>63</v>
      </c>
      <c r="G18" s="27"/>
      <c r="H18" s="27"/>
      <c r="I18" s="28"/>
      <c r="J18" s="29"/>
      <c r="K18" s="4"/>
    </row>
    <row r="19" spans="1:11" ht="7.5" customHeight="1" x14ac:dyDescent="0.35">
      <c r="A19" s="19"/>
      <c r="B19" s="3"/>
      <c r="C19" s="3"/>
      <c r="D19" s="20"/>
      <c r="E19" s="3"/>
      <c r="F19" s="32"/>
      <c r="G19" s="22"/>
      <c r="H19" s="22"/>
      <c r="I19" s="21"/>
      <c r="J19" s="23"/>
      <c r="K19" s="4"/>
    </row>
    <row r="20" spans="1:11" ht="4.5" customHeight="1" x14ac:dyDescent="0.35">
      <c r="A20" s="31"/>
      <c r="B20" s="3"/>
      <c r="C20" s="3"/>
      <c r="D20" s="3"/>
      <c r="E20" s="3"/>
      <c r="F20" s="3"/>
      <c r="G20" s="4"/>
      <c r="H20" s="4"/>
      <c r="I20" s="4"/>
      <c r="J20" s="3"/>
      <c r="K20" s="4"/>
    </row>
    <row r="21" spans="1:11" ht="15" customHeight="1" x14ac:dyDescent="0.35">
      <c r="A21" s="4"/>
      <c r="B21" s="4"/>
      <c r="C21" s="33"/>
      <c r="D21" s="4"/>
      <c r="E21" s="4"/>
      <c r="F21" s="4"/>
      <c r="G21" s="3" t="s">
        <v>41</v>
      </c>
      <c r="H21" s="4"/>
      <c r="I21" s="4"/>
      <c r="J21" s="4"/>
      <c r="K21" s="4"/>
    </row>
    <row r="22" spans="1:11" ht="12.75" customHeight="1" x14ac:dyDescent="0.3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ht="30" customHeight="1" x14ac:dyDescent="0.35">
      <c r="A23" s="3"/>
      <c r="B23" s="3"/>
      <c r="C23" s="3"/>
      <c r="D23" s="3"/>
      <c r="E23" s="3"/>
      <c r="F23" s="3"/>
      <c r="G23" s="3" t="s">
        <v>42</v>
      </c>
      <c r="H23" s="3"/>
      <c r="I23" s="3"/>
      <c r="J23" s="3"/>
      <c r="K23" s="4"/>
    </row>
    <row r="24" spans="1:11" ht="12.75" customHeight="1" x14ac:dyDescent="0.35">
      <c r="A24" s="3"/>
      <c r="B24" s="3"/>
      <c r="C24" s="3"/>
      <c r="D24" s="3"/>
      <c r="E24" s="3"/>
      <c r="F24" s="3"/>
      <c r="G24" s="3"/>
      <c r="H24" s="75" t="s">
        <v>43</v>
      </c>
      <c r="I24" s="75"/>
      <c r="J24" s="75"/>
      <c r="K24" s="4"/>
    </row>
    <row r="25" spans="1:11" ht="14.25" customHeight="1" x14ac:dyDescent="0.35">
      <c r="A25" s="3"/>
      <c r="B25" s="3"/>
      <c r="C25" s="3"/>
      <c r="D25" s="3"/>
      <c r="E25" s="3"/>
      <c r="F25" s="3"/>
      <c r="G25" s="3"/>
      <c r="H25" s="3" t="s">
        <v>44</v>
      </c>
      <c r="I25" s="3"/>
      <c r="J25" s="3"/>
      <c r="K25" s="4"/>
    </row>
    <row r="26" spans="1:11" s="36" customFormat="1" ht="13" x14ac:dyDescent="0.3">
      <c r="A26" s="34" t="s">
        <v>45</v>
      </c>
      <c r="B26" s="34"/>
      <c r="C26" s="34"/>
      <c r="D26" s="34"/>
      <c r="E26" s="34"/>
      <c r="F26" s="34"/>
      <c r="G26" s="34"/>
      <c r="H26" s="34"/>
      <c r="I26" s="34"/>
      <c r="J26" s="34"/>
      <c r="K26" s="35"/>
    </row>
    <row r="27" spans="1:11" s="36" customFormat="1" ht="13" x14ac:dyDescent="0.3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5"/>
    </row>
    <row r="28" spans="1:11" x14ac:dyDescent="0.3">
      <c r="A28" s="34"/>
      <c r="B28" s="3"/>
      <c r="C28" s="3"/>
      <c r="D28" s="3"/>
      <c r="E28" s="3"/>
      <c r="F28" s="3"/>
      <c r="G28" s="3"/>
      <c r="H28" s="3"/>
      <c r="I28" s="3"/>
      <c r="J28" s="3"/>
    </row>
  </sheetData>
  <mergeCells count="13">
    <mergeCell ref="H24:J24"/>
    <mergeCell ref="A9:B9"/>
    <mergeCell ref="C9:D9"/>
    <mergeCell ref="G9:J9"/>
    <mergeCell ref="B14:D14"/>
    <mergeCell ref="B17:D17"/>
    <mergeCell ref="F17:G17"/>
    <mergeCell ref="A7:K7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D15" sqref="D15"/>
    </sheetView>
  </sheetViews>
  <sheetFormatPr defaultRowHeight="14" x14ac:dyDescent="0.3"/>
  <cols>
    <col min="1" max="1" width="9.1796875" style="1"/>
    <col min="2" max="2" width="15.7265625" style="1" customWidth="1"/>
    <col min="3" max="3" width="12.26953125" style="1" customWidth="1"/>
    <col min="4" max="4" width="12.1796875" style="1" customWidth="1"/>
    <col min="5" max="5" width="11" style="1" customWidth="1"/>
    <col min="6" max="6" width="15.7265625" style="1" customWidth="1"/>
    <col min="7" max="7" width="12.453125" style="1" customWidth="1"/>
    <col min="8" max="8" width="13.269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7" width="9.1796875" style="1"/>
    <col min="258" max="258" width="15.7265625" style="1" customWidth="1"/>
    <col min="259" max="259" width="12.26953125" style="1" customWidth="1"/>
    <col min="260" max="260" width="12.1796875" style="1" customWidth="1"/>
    <col min="261" max="261" width="11" style="1" customWidth="1"/>
    <col min="262" max="262" width="15.7265625" style="1" customWidth="1"/>
    <col min="263" max="263" width="12.453125" style="1" customWidth="1"/>
    <col min="264" max="264" width="13.269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3" width="9.1796875" style="1"/>
    <col min="514" max="514" width="15.7265625" style="1" customWidth="1"/>
    <col min="515" max="515" width="12.26953125" style="1" customWidth="1"/>
    <col min="516" max="516" width="12.1796875" style="1" customWidth="1"/>
    <col min="517" max="517" width="11" style="1" customWidth="1"/>
    <col min="518" max="518" width="15.7265625" style="1" customWidth="1"/>
    <col min="519" max="519" width="12.453125" style="1" customWidth="1"/>
    <col min="520" max="520" width="13.269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9" width="9.1796875" style="1"/>
    <col min="770" max="770" width="15.7265625" style="1" customWidth="1"/>
    <col min="771" max="771" width="12.26953125" style="1" customWidth="1"/>
    <col min="772" max="772" width="12.1796875" style="1" customWidth="1"/>
    <col min="773" max="773" width="11" style="1" customWidth="1"/>
    <col min="774" max="774" width="15.7265625" style="1" customWidth="1"/>
    <col min="775" max="775" width="12.453125" style="1" customWidth="1"/>
    <col min="776" max="776" width="13.269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5" width="9.1796875" style="1"/>
    <col min="1026" max="1026" width="15.7265625" style="1" customWidth="1"/>
    <col min="1027" max="1027" width="12.26953125" style="1" customWidth="1"/>
    <col min="1028" max="1028" width="12.1796875" style="1" customWidth="1"/>
    <col min="1029" max="1029" width="11" style="1" customWidth="1"/>
    <col min="1030" max="1030" width="15.7265625" style="1" customWidth="1"/>
    <col min="1031" max="1031" width="12.453125" style="1" customWidth="1"/>
    <col min="1032" max="1032" width="13.269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1" width="9.1796875" style="1"/>
    <col min="1282" max="1282" width="15.7265625" style="1" customWidth="1"/>
    <col min="1283" max="1283" width="12.26953125" style="1" customWidth="1"/>
    <col min="1284" max="1284" width="12.1796875" style="1" customWidth="1"/>
    <col min="1285" max="1285" width="11" style="1" customWidth="1"/>
    <col min="1286" max="1286" width="15.7265625" style="1" customWidth="1"/>
    <col min="1287" max="1287" width="12.453125" style="1" customWidth="1"/>
    <col min="1288" max="1288" width="13.269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7" width="9.1796875" style="1"/>
    <col min="1538" max="1538" width="15.7265625" style="1" customWidth="1"/>
    <col min="1539" max="1539" width="12.26953125" style="1" customWidth="1"/>
    <col min="1540" max="1540" width="12.1796875" style="1" customWidth="1"/>
    <col min="1541" max="1541" width="11" style="1" customWidth="1"/>
    <col min="1542" max="1542" width="15.7265625" style="1" customWidth="1"/>
    <col min="1543" max="1543" width="12.453125" style="1" customWidth="1"/>
    <col min="1544" max="1544" width="13.269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3" width="9.1796875" style="1"/>
    <col min="1794" max="1794" width="15.7265625" style="1" customWidth="1"/>
    <col min="1795" max="1795" width="12.26953125" style="1" customWidth="1"/>
    <col min="1796" max="1796" width="12.1796875" style="1" customWidth="1"/>
    <col min="1797" max="1797" width="11" style="1" customWidth="1"/>
    <col min="1798" max="1798" width="15.7265625" style="1" customWidth="1"/>
    <col min="1799" max="1799" width="12.453125" style="1" customWidth="1"/>
    <col min="1800" max="1800" width="13.269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9" width="9.1796875" style="1"/>
    <col min="2050" max="2050" width="15.7265625" style="1" customWidth="1"/>
    <col min="2051" max="2051" width="12.26953125" style="1" customWidth="1"/>
    <col min="2052" max="2052" width="12.1796875" style="1" customWidth="1"/>
    <col min="2053" max="2053" width="11" style="1" customWidth="1"/>
    <col min="2054" max="2054" width="15.7265625" style="1" customWidth="1"/>
    <col min="2055" max="2055" width="12.453125" style="1" customWidth="1"/>
    <col min="2056" max="2056" width="13.269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5" width="9.1796875" style="1"/>
    <col min="2306" max="2306" width="15.7265625" style="1" customWidth="1"/>
    <col min="2307" max="2307" width="12.26953125" style="1" customWidth="1"/>
    <col min="2308" max="2308" width="12.1796875" style="1" customWidth="1"/>
    <col min="2309" max="2309" width="11" style="1" customWidth="1"/>
    <col min="2310" max="2310" width="15.7265625" style="1" customWidth="1"/>
    <col min="2311" max="2311" width="12.453125" style="1" customWidth="1"/>
    <col min="2312" max="2312" width="13.269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1" width="9.1796875" style="1"/>
    <col min="2562" max="2562" width="15.7265625" style="1" customWidth="1"/>
    <col min="2563" max="2563" width="12.26953125" style="1" customWidth="1"/>
    <col min="2564" max="2564" width="12.1796875" style="1" customWidth="1"/>
    <col min="2565" max="2565" width="11" style="1" customWidth="1"/>
    <col min="2566" max="2566" width="15.7265625" style="1" customWidth="1"/>
    <col min="2567" max="2567" width="12.453125" style="1" customWidth="1"/>
    <col min="2568" max="2568" width="13.269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7" width="9.1796875" style="1"/>
    <col min="2818" max="2818" width="15.7265625" style="1" customWidth="1"/>
    <col min="2819" max="2819" width="12.26953125" style="1" customWidth="1"/>
    <col min="2820" max="2820" width="12.1796875" style="1" customWidth="1"/>
    <col min="2821" max="2821" width="11" style="1" customWidth="1"/>
    <col min="2822" max="2822" width="15.7265625" style="1" customWidth="1"/>
    <col min="2823" max="2823" width="12.453125" style="1" customWidth="1"/>
    <col min="2824" max="2824" width="13.269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3" width="9.1796875" style="1"/>
    <col min="3074" max="3074" width="15.7265625" style="1" customWidth="1"/>
    <col min="3075" max="3075" width="12.26953125" style="1" customWidth="1"/>
    <col min="3076" max="3076" width="12.1796875" style="1" customWidth="1"/>
    <col min="3077" max="3077" width="11" style="1" customWidth="1"/>
    <col min="3078" max="3078" width="15.7265625" style="1" customWidth="1"/>
    <col min="3079" max="3079" width="12.453125" style="1" customWidth="1"/>
    <col min="3080" max="3080" width="13.269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9" width="9.1796875" style="1"/>
    <col min="3330" max="3330" width="15.7265625" style="1" customWidth="1"/>
    <col min="3331" max="3331" width="12.26953125" style="1" customWidth="1"/>
    <col min="3332" max="3332" width="12.1796875" style="1" customWidth="1"/>
    <col min="3333" max="3333" width="11" style="1" customWidth="1"/>
    <col min="3334" max="3334" width="15.7265625" style="1" customWidth="1"/>
    <col min="3335" max="3335" width="12.453125" style="1" customWidth="1"/>
    <col min="3336" max="3336" width="13.269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5" width="9.1796875" style="1"/>
    <col min="3586" max="3586" width="15.7265625" style="1" customWidth="1"/>
    <col min="3587" max="3587" width="12.26953125" style="1" customWidth="1"/>
    <col min="3588" max="3588" width="12.1796875" style="1" customWidth="1"/>
    <col min="3589" max="3589" width="11" style="1" customWidth="1"/>
    <col min="3590" max="3590" width="15.7265625" style="1" customWidth="1"/>
    <col min="3591" max="3591" width="12.453125" style="1" customWidth="1"/>
    <col min="3592" max="3592" width="13.269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1" width="9.1796875" style="1"/>
    <col min="3842" max="3842" width="15.7265625" style="1" customWidth="1"/>
    <col min="3843" max="3843" width="12.26953125" style="1" customWidth="1"/>
    <col min="3844" max="3844" width="12.1796875" style="1" customWidth="1"/>
    <col min="3845" max="3845" width="11" style="1" customWidth="1"/>
    <col min="3846" max="3846" width="15.7265625" style="1" customWidth="1"/>
    <col min="3847" max="3847" width="12.453125" style="1" customWidth="1"/>
    <col min="3848" max="3848" width="13.269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7" width="9.1796875" style="1"/>
    <col min="4098" max="4098" width="15.7265625" style="1" customWidth="1"/>
    <col min="4099" max="4099" width="12.26953125" style="1" customWidth="1"/>
    <col min="4100" max="4100" width="12.1796875" style="1" customWidth="1"/>
    <col min="4101" max="4101" width="11" style="1" customWidth="1"/>
    <col min="4102" max="4102" width="15.7265625" style="1" customWidth="1"/>
    <col min="4103" max="4103" width="12.453125" style="1" customWidth="1"/>
    <col min="4104" max="4104" width="13.269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3" width="9.1796875" style="1"/>
    <col min="4354" max="4354" width="15.7265625" style="1" customWidth="1"/>
    <col min="4355" max="4355" width="12.26953125" style="1" customWidth="1"/>
    <col min="4356" max="4356" width="12.1796875" style="1" customWidth="1"/>
    <col min="4357" max="4357" width="11" style="1" customWidth="1"/>
    <col min="4358" max="4358" width="15.7265625" style="1" customWidth="1"/>
    <col min="4359" max="4359" width="12.453125" style="1" customWidth="1"/>
    <col min="4360" max="4360" width="13.269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9" width="9.1796875" style="1"/>
    <col min="4610" max="4610" width="15.7265625" style="1" customWidth="1"/>
    <col min="4611" max="4611" width="12.26953125" style="1" customWidth="1"/>
    <col min="4612" max="4612" width="12.1796875" style="1" customWidth="1"/>
    <col min="4613" max="4613" width="11" style="1" customWidth="1"/>
    <col min="4614" max="4614" width="15.7265625" style="1" customWidth="1"/>
    <col min="4615" max="4615" width="12.453125" style="1" customWidth="1"/>
    <col min="4616" max="4616" width="13.269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5" width="9.1796875" style="1"/>
    <col min="4866" max="4866" width="15.7265625" style="1" customWidth="1"/>
    <col min="4867" max="4867" width="12.26953125" style="1" customWidth="1"/>
    <col min="4868" max="4868" width="12.1796875" style="1" customWidth="1"/>
    <col min="4869" max="4869" width="11" style="1" customWidth="1"/>
    <col min="4870" max="4870" width="15.7265625" style="1" customWidth="1"/>
    <col min="4871" max="4871" width="12.453125" style="1" customWidth="1"/>
    <col min="4872" max="4872" width="13.269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1" width="9.1796875" style="1"/>
    <col min="5122" max="5122" width="15.7265625" style="1" customWidth="1"/>
    <col min="5123" max="5123" width="12.26953125" style="1" customWidth="1"/>
    <col min="5124" max="5124" width="12.1796875" style="1" customWidth="1"/>
    <col min="5125" max="5125" width="11" style="1" customWidth="1"/>
    <col min="5126" max="5126" width="15.7265625" style="1" customWidth="1"/>
    <col min="5127" max="5127" width="12.453125" style="1" customWidth="1"/>
    <col min="5128" max="5128" width="13.269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7" width="9.1796875" style="1"/>
    <col min="5378" max="5378" width="15.7265625" style="1" customWidth="1"/>
    <col min="5379" max="5379" width="12.26953125" style="1" customWidth="1"/>
    <col min="5380" max="5380" width="12.1796875" style="1" customWidth="1"/>
    <col min="5381" max="5381" width="11" style="1" customWidth="1"/>
    <col min="5382" max="5382" width="15.7265625" style="1" customWidth="1"/>
    <col min="5383" max="5383" width="12.453125" style="1" customWidth="1"/>
    <col min="5384" max="5384" width="13.269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3" width="9.1796875" style="1"/>
    <col min="5634" max="5634" width="15.7265625" style="1" customWidth="1"/>
    <col min="5635" max="5635" width="12.26953125" style="1" customWidth="1"/>
    <col min="5636" max="5636" width="12.1796875" style="1" customWidth="1"/>
    <col min="5637" max="5637" width="11" style="1" customWidth="1"/>
    <col min="5638" max="5638" width="15.7265625" style="1" customWidth="1"/>
    <col min="5639" max="5639" width="12.453125" style="1" customWidth="1"/>
    <col min="5640" max="5640" width="13.269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9" width="9.1796875" style="1"/>
    <col min="5890" max="5890" width="15.7265625" style="1" customWidth="1"/>
    <col min="5891" max="5891" width="12.26953125" style="1" customWidth="1"/>
    <col min="5892" max="5892" width="12.1796875" style="1" customWidth="1"/>
    <col min="5893" max="5893" width="11" style="1" customWidth="1"/>
    <col min="5894" max="5894" width="15.7265625" style="1" customWidth="1"/>
    <col min="5895" max="5895" width="12.453125" style="1" customWidth="1"/>
    <col min="5896" max="5896" width="13.269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5" width="9.1796875" style="1"/>
    <col min="6146" max="6146" width="15.7265625" style="1" customWidth="1"/>
    <col min="6147" max="6147" width="12.26953125" style="1" customWidth="1"/>
    <col min="6148" max="6148" width="12.1796875" style="1" customWidth="1"/>
    <col min="6149" max="6149" width="11" style="1" customWidth="1"/>
    <col min="6150" max="6150" width="15.7265625" style="1" customWidth="1"/>
    <col min="6151" max="6151" width="12.453125" style="1" customWidth="1"/>
    <col min="6152" max="6152" width="13.269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1" width="9.1796875" style="1"/>
    <col min="6402" max="6402" width="15.7265625" style="1" customWidth="1"/>
    <col min="6403" max="6403" width="12.26953125" style="1" customWidth="1"/>
    <col min="6404" max="6404" width="12.1796875" style="1" customWidth="1"/>
    <col min="6405" max="6405" width="11" style="1" customWidth="1"/>
    <col min="6406" max="6406" width="15.7265625" style="1" customWidth="1"/>
    <col min="6407" max="6407" width="12.453125" style="1" customWidth="1"/>
    <col min="6408" max="6408" width="13.269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7" width="9.1796875" style="1"/>
    <col min="6658" max="6658" width="15.7265625" style="1" customWidth="1"/>
    <col min="6659" max="6659" width="12.26953125" style="1" customWidth="1"/>
    <col min="6660" max="6660" width="12.1796875" style="1" customWidth="1"/>
    <col min="6661" max="6661" width="11" style="1" customWidth="1"/>
    <col min="6662" max="6662" width="15.7265625" style="1" customWidth="1"/>
    <col min="6663" max="6663" width="12.453125" style="1" customWidth="1"/>
    <col min="6664" max="6664" width="13.269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3" width="9.1796875" style="1"/>
    <col min="6914" max="6914" width="15.7265625" style="1" customWidth="1"/>
    <col min="6915" max="6915" width="12.26953125" style="1" customWidth="1"/>
    <col min="6916" max="6916" width="12.1796875" style="1" customWidth="1"/>
    <col min="6917" max="6917" width="11" style="1" customWidth="1"/>
    <col min="6918" max="6918" width="15.7265625" style="1" customWidth="1"/>
    <col min="6919" max="6919" width="12.453125" style="1" customWidth="1"/>
    <col min="6920" max="6920" width="13.269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9" width="9.1796875" style="1"/>
    <col min="7170" max="7170" width="15.7265625" style="1" customWidth="1"/>
    <col min="7171" max="7171" width="12.26953125" style="1" customWidth="1"/>
    <col min="7172" max="7172" width="12.1796875" style="1" customWidth="1"/>
    <col min="7173" max="7173" width="11" style="1" customWidth="1"/>
    <col min="7174" max="7174" width="15.7265625" style="1" customWidth="1"/>
    <col min="7175" max="7175" width="12.453125" style="1" customWidth="1"/>
    <col min="7176" max="7176" width="13.269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5" width="9.1796875" style="1"/>
    <col min="7426" max="7426" width="15.7265625" style="1" customWidth="1"/>
    <col min="7427" max="7427" width="12.26953125" style="1" customWidth="1"/>
    <col min="7428" max="7428" width="12.1796875" style="1" customWidth="1"/>
    <col min="7429" max="7429" width="11" style="1" customWidth="1"/>
    <col min="7430" max="7430" width="15.7265625" style="1" customWidth="1"/>
    <col min="7431" max="7431" width="12.453125" style="1" customWidth="1"/>
    <col min="7432" max="7432" width="13.269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1" width="9.1796875" style="1"/>
    <col min="7682" max="7682" width="15.7265625" style="1" customWidth="1"/>
    <col min="7683" max="7683" width="12.26953125" style="1" customWidth="1"/>
    <col min="7684" max="7684" width="12.1796875" style="1" customWidth="1"/>
    <col min="7685" max="7685" width="11" style="1" customWidth="1"/>
    <col min="7686" max="7686" width="15.7265625" style="1" customWidth="1"/>
    <col min="7687" max="7687" width="12.453125" style="1" customWidth="1"/>
    <col min="7688" max="7688" width="13.269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7" width="9.1796875" style="1"/>
    <col min="7938" max="7938" width="15.7265625" style="1" customWidth="1"/>
    <col min="7939" max="7939" width="12.26953125" style="1" customWidth="1"/>
    <col min="7940" max="7940" width="12.1796875" style="1" customWidth="1"/>
    <col min="7941" max="7941" width="11" style="1" customWidth="1"/>
    <col min="7942" max="7942" width="15.7265625" style="1" customWidth="1"/>
    <col min="7943" max="7943" width="12.453125" style="1" customWidth="1"/>
    <col min="7944" max="7944" width="13.269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3" width="9.1796875" style="1"/>
    <col min="8194" max="8194" width="15.7265625" style="1" customWidth="1"/>
    <col min="8195" max="8195" width="12.26953125" style="1" customWidth="1"/>
    <col min="8196" max="8196" width="12.1796875" style="1" customWidth="1"/>
    <col min="8197" max="8197" width="11" style="1" customWidth="1"/>
    <col min="8198" max="8198" width="15.7265625" style="1" customWidth="1"/>
    <col min="8199" max="8199" width="12.453125" style="1" customWidth="1"/>
    <col min="8200" max="8200" width="13.269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9" width="9.1796875" style="1"/>
    <col min="8450" max="8450" width="15.7265625" style="1" customWidth="1"/>
    <col min="8451" max="8451" width="12.26953125" style="1" customWidth="1"/>
    <col min="8452" max="8452" width="12.1796875" style="1" customWidth="1"/>
    <col min="8453" max="8453" width="11" style="1" customWidth="1"/>
    <col min="8454" max="8454" width="15.7265625" style="1" customWidth="1"/>
    <col min="8455" max="8455" width="12.453125" style="1" customWidth="1"/>
    <col min="8456" max="8456" width="13.269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5" width="9.1796875" style="1"/>
    <col min="8706" max="8706" width="15.7265625" style="1" customWidth="1"/>
    <col min="8707" max="8707" width="12.26953125" style="1" customWidth="1"/>
    <col min="8708" max="8708" width="12.1796875" style="1" customWidth="1"/>
    <col min="8709" max="8709" width="11" style="1" customWidth="1"/>
    <col min="8710" max="8710" width="15.7265625" style="1" customWidth="1"/>
    <col min="8711" max="8711" width="12.453125" style="1" customWidth="1"/>
    <col min="8712" max="8712" width="13.269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1" width="9.1796875" style="1"/>
    <col min="8962" max="8962" width="15.7265625" style="1" customWidth="1"/>
    <col min="8963" max="8963" width="12.26953125" style="1" customWidth="1"/>
    <col min="8964" max="8964" width="12.1796875" style="1" customWidth="1"/>
    <col min="8965" max="8965" width="11" style="1" customWidth="1"/>
    <col min="8966" max="8966" width="15.7265625" style="1" customWidth="1"/>
    <col min="8967" max="8967" width="12.453125" style="1" customWidth="1"/>
    <col min="8968" max="8968" width="13.269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7" width="9.1796875" style="1"/>
    <col min="9218" max="9218" width="15.7265625" style="1" customWidth="1"/>
    <col min="9219" max="9219" width="12.26953125" style="1" customWidth="1"/>
    <col min="9220" max="9220" width="12.1796875" style="1" customWidth="1"/>
    <col min="9221" max="9221" width="11" style="1" customWidth="1"/>
    <col min="9222" max="9222" width="15.7265625" style="1" customWidth="1"/>
    <col min="9223" max="9223" width="12.453125" style="1" customWidth="1"/>
    <col min="9224" max="9224" width="13.269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3" width="9.1796875" style="1"/>
    <col min="9474" max="9474" width="15.7265625" style="1" customWidth="1"/>
    <col min="9475" max="9475" width="12.26953125" style="1" customWidth="1"/>
    <col min="9476" max="9476" width="12.1796875" style="1" customWidth="1"/>
    <col min="9477" max="9477" width="11" style="1" customWidth="1"/>
    <col min="9478" max="9478" width="15.7265625" style="1" customWidth="1"/>
    <col min="9479" max="9479" width="12.453125" style="1" customWidth="1"/>
    <col min="9480" max="9480" width="13.269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9" width="9.1796875" style="1"/>
    <col min="9730" max="9730" width="15.7265625" style="1" customWidth="1"/>
    <col min="9731" max="9731" width="12.26953125" style="1" customWidth="1"/>
    <col min="9732" max="9732" width="12.1796875" style="1" customWidth="1"/>
    <col min="9733" max="9733" width="11" style="1" customWidth="1"/>
    <col min="9734" max="9734" width="15.7265625" style="1" customWidth="1"/>
    <col min="9735" max="9735" width="12.453125" style="1" customWidth="1"/>
    <col min="9736" max="9736" width="13.269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5" width="9.1796875" style="1"/>
    <col min="9986" max="9986" width="15.7265625" style="1" customWidth="1"/>
    <col min="9987" max="9987" width="12.26953125" style="1" customWidth="1"/>
    <col min="9988" max="9988" width="12.1796875" style="1" customWidth="1"/>
    <col min="9989" max="9989" width="11" style="1" customWidth="1"/>
    <col min="9990" max="9990" width="15.7265625" style="1" customWidth="1"/>
    <col min="9991" max="9991" width="12.453125" style="1" customWidth="1"/>
    <col min="9992" max="9992" width="13.269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1" width="9.1796875" style="1"/>
    <col min="10242" max="10242" width="15.7265625" style="1" customWidth="1"/>
    <col min="10243" max="10243" width="12.26953125" style="1" customWidth="1"/>
    <col min="10244" max="10244" width="12.1796875" style="1" customWidth="1"/>
    <col min="10245" max="10245" width="11" style="1" customWidth="1"/>
    <col min="10246" max="10246" width="15.7265625" style="1" customWidth="1"/>
    <col min="10247" max="10247" width="12.453125" style="1" customWidth="1"/>
    <col min="10248" max="10248" width="13.269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7" width="9.1796875" style="1"/>
    <col min="10498" max="10498" width="15.7265625" style="1" customWidth="1"/>
    <col min="10499" max="10499" width="12.26953125" style="1" customWidth="1"/>
    <col min="10500" max="10500" width="12.1796875" style="1" customWidth="1"/>
    <col min="10501" max="10501" width="11" style="1" customWidth="1"/>
    <col min="10502" max="10502" width="15.7265625" style="1" customWidth="1"/>
    <col min="10503" max="10503" width="12.453125" style="1" customWidth="1"/>
    <col min="10504" max="10504" width="13.269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3" width="9.1796875" style="1"/>
    <col min="10754" max="10754" width="15.7265625" style="1" customWidth="1"/>
    <col min="10755" max="10755" width="12.26953125" style="1" customWidth="1"/>
    <col min="10756" max="10756" width="12.1796875" style="1" customWidth="1"/>
    <col min="10757" max="10757" width="11" style="1" customWidth="1"/>
    <col min="10758" max="10758" width="15.7265625" style="1" customWidth="1"/>
    <col min="10759" max="10759" width="12.453125" style="1" customWidth="1"/>
    <col min="10760" max="10760" width="13.269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9" width="9.1796875" style="1"/>
    <col min="11010" max="11010" width="15.7265625" style="1" customWidth="1"/>
    <col min="11011" max="11011" width="12.26953125" style="1" customWidth="1"/>
    <col min="11012" max="11012" width="12.1796875" style="1" customWidth="1"/>
    <col min="11013" max="11013" width="11" style="1" customWidth="1"/>
    <col min="11014" max="11014" width="15.7265625" style="1" customWidth="1"/>
    <col min="11015" max="11015" width="12.453125" style="1" customWidth="1"/>
    <col min="11016" max="11016" width="13.269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5" width="9.1796875" style="1"/>
    <col min="11266" max="11266" width="15.7265625" style="1" customWidth="1"/>
    <col min="11267" max="11267" width="12.26953125" style="1" customWidth="1"/>
    <col min="11268" max="11268" width="12.1796875" style="1" customWidth="1"/>
    <col min="11269" max="11269" width="11" style="1" customWidth="1"/>
    <col min="11270" max="11270" width="15.7265625" style="1" customWidth="1"/>
    <col min="11271" max="11271" width="12.453125" style="1" customWidth="1"/>
    <col min="11272" max="11272" width="13.269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1" width="9.1796875" style="1"/>
    <col min="11522" max="11522" width="15.7265625" style="1" customWidth="1"/>
    <col min="11523" max="11523" width="12.26953125" style="1" customWidth="1"/>
    <col min="11524" max="11524" width="12.1796875" style="1" customWidth="1"/>
    <col min="11525" max="11525" width="11" style="1" customWidth="1"/>
    <col min="11526" max="11526" width="15.7265625" style="1" customWidth="1"/>
    <col min="11527" max="11527" width="12.453125" style="1" customWidth="1"/>
    <col min="11528" max="11528" width="13.269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7" width="9.1796875" style="1"/>
    <col min="11778" max="11778" width="15.7265625" style="1" customWidth="1"/>
    <col min="11779" max="11779" width="12.26953125" style="1" customWidth="1"/>
    <col min="11780" max="11780" width="12.1796875" style="1" customWidth="1"/>
    <col min="11781" max="11781" width="11" style="1" customWidth="1"/>
    <col min="11782" max="11782" width="15.7265625" style="1" customWidth="1"/>
    <col min="11783" max="11783" width="12.453125" style="1" customWidth="1"/>
    <col min="11784" max="11784" width="13.269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3" width="9.1796875" style="1"/>
    <col min="12034" max="12034" width="15.7265625" style="1" customWidth="1"/>
    <col min="12035" max="12035" width="12.26953125" style="1" customWidth="1"/>
    <col min="12036" max="12036" width="12.1796875" style="1" customWidth="1"/>
    <col min="12037" max="12037" width="11" style="1" customWidth="1"/>
    <col min="12038" max="12038" width="15.7265625" style="1" customWidth="1"/>
    <col min="12039" max="12039" width="12.453125" style="1" customWidth="1"/>
    <col min="12040" max="12040" width="13.269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9" width="9.1796875" style="1"/>
    <col min="12290" max="12290" width="15.7265625" style="1" customWidth="1"/>
    <col min="12291" max="12291" width="12.26953125" style="1" customWidth="1"/>
    <col min="12292" max="12292" width="12.1796875" style="1" customWidth="1"/>
    <col min="12293" max="12293" width="11" style="1" customWidth="1"/>
    <col min="12294" max="12294" width="15.7265625" style="1" customWidth="1"/>
    <col min="12295" max="12295" width="12.453125" style="1" customWidth="1"/>
    <col min="12296" max="12296" width="13.269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5" width="9.1796875" style="1"/>
    <col min="12546" max="12546" width="15.7265625" style="1" customWidth="1"/>
    <col min="12547" max="12547" width="12.26953125" style="1" customWidth="1"/>
    <col min="12548" max="12548" width="12.1796875" style="1" customWidth="1"/>
    <col min="12549" max="12549" width="11" style="1" customWidth="1"/>
    <col min="12550" max="12550" width="15.7265625" style="1" customWidth="1"/>
    <col min="12551" max="12551" width="12.453125" style="1" customWidth="1"/>
    <col min="12552" max="12552" width="13.269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1" width="9.1796875" style="1"/>
    <col min="12802" max="12802" width="15.7265625" style="1" customWidth="1"/>
    <col min="12803" max="12803" width="12.26953125" style="1" customWidth="1"/>
    <col min="12804" max="12804" width="12.1796875" style="1" customWidth="1"/>
    <col min="12805" max="12805" width="11" style="1" customWidth="1"/>
    <col min="12806" max="12806" width="15.7265625" style="1" customWidth="1"/>
    <col min="12807" max="12807" width="12.453125" style="1" customWidth="1"/>
    <col min="12808" max="12808" width="13.269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7" width="9.1796875" style="1"/>
    <col min="13058" max="13058" width="15.7265625" style="1" customWidth="1"/>
    <col min="13059" max="13059" width="12.26953125" style="1" customWidth="1"/>
    <col min="13060" max="13060" width="12.1796875" style="1" customWidth="1"/>
    <col min="13061" max="13061" width="11" style="1" customWidth="1"/>
    <col min="13062" max="13062" width="15.7265625" style="1" customWidth="1"/>
    <col min="13063" max="13063" width="12.453125" style="1" customWidth="1"/>
    <col min="13064" max="13064" width="13.269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3" width="9.1796875" style="1"/>
    <col min="13314" max="13314" width="15.7265625" style="1" customWidth="1"/>
    <col min="13315" max="13315" width="12.26953125" style="1" customWidth="1"/>
    <col min="13316" max="13316" width="12.1796875" style="1" customWidth="1"/>
    <col min="13317" max="13317" width="11" style="1" customWidth="1"/>
    <col min="13318" max="13318" width="15.7265625" style="1" customWidth="1"/>
    <col min="13319" max="13319" width="12.453125" style="1" customWidth="1"/>
    <col min="13320" max="13320" width="13.269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9" width="9.1796875" style="1"/>
    <col min="13570" max="13570" width="15.7265625" style="1" customWidth="1"/>
    <col min="13571" max="13571" width="12.26953125" style="1" customWidth="1"/>
    <col min="13572" max="13572" width="12.1796875" style="1" customWidth="1"/>
    <col min="13573" max="13573" width="11" style="1" customWidth="1"/>
    <col min="13574" max="13574" width="15.7265625" style="1" customWidth="1"/>
    <col min="13575" max="13575" width="12.453125" style="1" customWidth="1"/>
    <col min="13576" max="13576" width="13.269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5" width="9.1796875" style="1"/>
    <col min="13826" max="13826" width="15.7265625" style="1" customWidth="1"/>
    <col min="13827" max="13827" width="12.26953125" style="1" customWidth="1"/>
    <col min="13828" max="13828" width="12.1796875" style="1" customWidth="1"/>
    <col min="13829" max="13829" width="11" style="1" customWidth="1"/>
    <col min="13830" max="13830" width="15.7265625" style="1" customWidth="1"/>
    <col min="13831" max="13831" width="12.453125" style="1" customWidth="1"/>
    <col min="13832" max="13832" width="13.269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1" width="9.1796875" style="1"/>
    <col min="14082" max="14082" width="15.7265625" style="1" customWidth="1"/>
    <col min="14083" max="14083" width="12.26953125" style="1" customWidth="1"/>
    <col min="14084" max="14084" width="12.1796875" style="1" customWidth="1"/>
    <col min="14085" max="14085" width="11" style="1" customWidth="1"/>
    <col min="14086" max="14086" width="15.7265625" style="1" customWidth="1"/>
    <col min="14087" max="14087" width="12.453125" style="1" customWidth="1"/>
    <col min="14088" max="14088" width="13.269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7" width="9.1796875" style="1"/>
    <col min="14338" max="14338" width="15.7265625" style="1" customWidth="1"/>
    <col min="14339" max="14339" width="12.26953125" style="1" customWidth="1"/>
    <col min="14340" max="14340" width="12.1796875" style="1" customWidth="1"/>
    <col min="14341" max="14341" width="11" style="1" customWidth="1"/>
    <col min="14342" max="14342" width="15.7265625" style="1" customWidth="1"/>
    <col min="14343" max="14343" width="12.453125" style="1" customWidth="1"/>
    <col min="14344" max="14344" width="13.269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3" width="9.1796875" style="1"/>
    <col min="14594" max="14594" width="15.7265625" style="1" customWidth="1"/>
    <col min="14595" max="14595" width="12.26953125" style="1" customWidth="1"/>
    <col min="14596" max="14596" width="12.1796875" style="1" customWidth="1"/>
    <col min="14597" max="14597" width="11" style="1" customWidth="1"/>
    <col min="14598" max="14598" width="15.7265625" style="1" customWidth="1"/>
    <col min="14599" max="14599" width="12.453125" style="1" customWidth="1"/>
    <col min="14600" max="14600" width="13.269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9" width="9.1796875" style="1"/>
    <col min="14850" max="14850" width="15.7265625" style="1" customWidth="1"/>
    <col min="14851" max="14851" width="12.26953125" style="1" customWidth="1"/>
    <col min="14852" max="14852" width="12.1796875" style="1" customWidth="1"/>
    <col min="14853" max="14853" width="11" style="1" customWidth="1"/>
    <col min="14854" max="14854" width="15.7265625" style="1" customWidth="1"/>
    <col min="14855" max="14855" width="12.453125" style="1" customWidth="1"/>
    <col min="14856" max="14856" width="13.269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5" width="9.1796875" style="1"/>
    <col min="15106" max="15106" width="15.7265625" style="1" customWidth="1"/>
    <col min="15107" max="15107" width="12.26953125" style="1" customWidth="1"/>
    <col min="15108" max="15108" width="12.1796875" style="1" customWidth="1"/>
    <col min="15109" max="15109" width="11" style="1" customWidth="1"/>
    <col min="15110" max="15110" width="15.7265625" style="1" customWidth="1"/>
    <col min="15111" max="15111" width="12.453125" style="1" customWidth="1"/>
    <col min="15112" max="15112" width="13.269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1" width="9.1796875" style="1"/>
    <col min="15362" max="15362" width="15.7265625" style="1" customWidth="1"/>
    <col min="15363" max="15363" width="12.26953125" style="1" customWidth="1"/>
    <col min="15364" max="15364" width="12.1796875" style="1" customWidth="1"/>
    <col min="15365" max="15365" width="11" style="1" customWidth="1"/>
    <col min="15366" max="15366" width="15.7265625" style="1" customWidth="1"/>
    <col min="15367" max="15367" width="12.453125" style="1" customWidth="1"/>
    <col min="15368" max="15368" width="13.269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7" width="9.1796875" style="1"/>
    <col min="15618" max="15618" width="15.7265625" style="1" customWidth="1"/>
    <col min="15619" max="15619" width="12.26953125" style="1" customWidth="1"/>
    <col min="15620" max="15620" width="12.1796875" style="1" customWidth="1"/>
    <col min="15621" max="15621" width="11" style="1" customWidth="1"/>
    <col min="15622" max="15622" width="15.7265625" style="1" customWidth="1"/>
    <col min="15623" max="15623" width="12.453125" style="1" customWidth="1"/>
    <col min="15624" max="15624" width="13.269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3" width="9.1796875" style="1"/>
    <col min="15874" max="15874" width="15.7265625" style="1" customWidth="1"/>
    <col min="15875" max="15875" width="12.26953125" style="1" customWidth="1"/>
    <col min="15876" max="15876" width="12.1796875" style="1" customWidth="1"/>
    <col min="15877" max="15877" width="11" style="1" customWidth="1"/>
    <col min="15878" max="15878" width="15.7265625" style="1" customWidth="1"/>
    <col min="15879" max="15879" width="12.453125" style="1" customWidth="1"/>
    <col min="15880" max="15880" width="13.269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9" width="9.1796875" style="1"/>
    <col min="16130" max="16130" width="15.7265625" style="1" customWidth="1"/>
    <col min="16131" max="16131" width="12.26953125" style="1" customWidth="1"/>
    <col min="16132" max="16132" width="12.1796875" style="1" customWidth="1"/>
    <col min="16133" max="16133" width="11" style="1" customWidth="1"/>
    <col min="16134" max="16134" width="15.7265625" style="1" customWidth="1"/>
    <col min="16135" max="16135" width="12.453125" style="1" customWidth="1"/>
    <col min="16136" max="16136" width="13.269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4" x14ac:dyDescent="0.3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4" x14ac:dyDescent="0.3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4" x14ac:dyDescent="0.3">
      <c r="A3" s="7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4" x14ac:dyDescent="0.3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4" x14ac:dyDescent="0.3">
      <c r="A5" s="74" t="s">
        <v>46</v>
      </c>
      <c r="B5" s="74"/>
      <c r="C5" s="74"/>
      <c r="D5" s="74"/>
      <c r="E5" s="74"/>
      <c r="F5" s="74"/>
      <c r="G5" s="74"/>
      <c r="H5" s="74"/>
      <c r="I5" s="74"/>
      <c r="J5" s="74"/>
      <c r="K5" s="74"/>
    </row>
    <row r="6" spans="1:14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4" x14ac:dyDescent="0.3">
      <c r="A7" s="84" t="s">
        <v>47</v>
      </c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14" ht="14.5" x14ac:dyDescent="0.35">
      <c r="A8" s="5" t="s">
        <v>6</v>
      </c>
      <c r="B8" s="6"/>
      <c r="C8" s="5" t="s">
        <v>64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4" ht="24.75" customHeight="1" x14ac:dyDescent="0.35">
      <c r="A9" s="76" t="s">
        <v>10</v>
      </c>
      <c r="B9" s="76"/>
      <c r="C9" s="77" t="s">
        <v>65</v>
      </c>
      <c r="D9" s="78"/>
      <c r="E9" s="10" t="s">
        <v>12</v>
      </c>
      <c r="F9" s="11"/>
      <c r="G9" s="79" t="s">
        <v>66</v>
      </c>
      <c r="H9" s="80"/>
      <c r="I9" s="80"/>
      <c r="J9" s="81"/>
      <c r="K9" s="6"/>
    </row>
    <row r="10" spans="1:14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4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4" ht="28" x14ac:dyDescent="0.3">
      <c r="A12" s="15">
        <v>1</v>
      </c>
      <c r="B12" s="16" t="s">
        <v>36</v>
      </c>
      <c r="C12" s="15">
        <v>472300000</v>
      </c>
      <c r="D12" s="17">
        <v>12664175.66</v>
      </c>
      <c r="E12" s="18">
        <v>2.0609999999999999</v>
      </c>
      <c r="F12" s="17">
        <f>(C12*0.5)/12</f>
        <v>19679166.666666668</v>
      </c>
      <c r="G12" s="17">
        <f>D12*E12</f>
        <v>26100866.035259999</v>
      </c>
      <c r="H12" s="17">
        <f>G12*(1/100)</f>
        <v>261008.66035260001</v>
      </c>
      <c r="I12" s="17">
        <f>G12-H12</f>
        <v>25839857.3749074</v>
      </c>
      <c r="J12" s="17">
        <f>F12+I12</f>
        <v>45519024.041574068</v>
      </c>
      <c r="K12" s="17">
        <f>F12+G12</f>
        <v>45780032.701926664</v>
      </c>
      <c r="L12" s="1">
        <f>17.92*0.5*10</f>
        <v>89.600000000000009</v>
      </c>
      <c r="M12" s="1">
        <f>(100-1.2)/100</f>
        <v>0.98799999999999999</v>
      </c>
      <c r="N12" s="1">
        <v>116.29</v>
      </c>
    </row>
    <row r="13" spans="1:14" ht="14.5" x14ac:dyDescent="0.35">
      <c r="A13" s="19"/>
      <c r="B13" s="3"/>
      <c r="C13" s="3"/>
      <c r="D13" s="20"/>
      <c r="E13" s="3"/>
      <c r="F13" s="21"/>
      <c r="G13" s="22"/>
      <c r="H13" s="22"/>
      <c r="I13" s="21"/>
      <c r="J13" s="23"/>
      <c r="K13" s="4"/>
      <c r="L13" s="1">
        <f>L12/M12/N12</f>
        <v>0.77984572284213383</v>
      </c>
      <c r="M13" s="18">
        <v>0.77100000000000002</v>
      </c>
    </row>
    <row r="14" spans="1:14" ht="21.75" customHeight="1" x14ac:dyDescent="0.35">
      <c r="A14" s="19"/>
      <c r="B14" s="82" t="s">
        <v>37</v>
      </c>
      <c r="C14" s="82"/>
      <c r="D14" s="82"/>
      <c r="E14" s="24"/>
      <c r="F14" s="25">
        <f>ROUND(J12,0)</f>
        <v>45519024</v>
      </c>
      <c r="G14" s="26"/>
      <c r="H14" s="27"/>
      <c r="I14" s="28"/>
      <c r="J14" s="29"/>
      <c r="K14" s="4"/>
    </row>
    <row r="15" spans="1:14" ht="16.5" customHeight="1" x14ac:dyDescent="0.35">
      <c r="A15" s="19"/>
      <c r="B15" s="3"/>
      <c r="C15" s="30"/>
      <c r="D15" s="30"/>
      <c r="E15" s="30"/>
      <c r="F15" s="27" t="s">
        <v>67</v>
      </c>
      <c r="G15" s="27"/>
      <c r="H15" s="27"/>
      <c r="I15" s="28"/>
      <c r="J15" s="29"/>
      <c r="K15" s="4"/>
    </row>
    <row r="16" spans="1:14" ht="11.25" customHeight="1" x14ac:dyDescent="0.35">
      <c r="A16" s="19"/>
      <c r="B16" s="3"/>
      <c r="C16" s="3"/>
      <c r="D16" s="3"/>
      <c r="E16" s="31"/>
      <c r="F16" s="28"/>
      <c r="G16" s="27"/>
      <c r="H16" s="27"/>
      <c r="I16" s="28"/>
      <c r="J16" s="29"/>
      <c r="K16" s="4"/>
    </row>
    <row r="17" spans="1:11" ht="19.5" customHeight="1" x14ac:dyDescent="0.35">
      <c r="A17" s="19"/>
      <c r="B17" s="82" t="s">
        <v>39</v>
      </c>
      <c r="C17" s="82"/>
      <c r="D17" s="82"/>
      <c r="E17" s="24"/>
      <c r="F17" s="83">
        <f>ROUND(K12,0)</f>
        <v>45780033</v>
      </c>
      <c r="G17" s="83"/>
      <c r="H17" s="27"/>
      <c r="I17" s="28"/>
      <c r="J17" s="29"/>
      <c r="K17" s="4"/>
    </row>
    <row r="18" spans="1:11" ht="16.5" customHeight="1" x14ac:dyDescent="0.35">
      <c r="A18" s="19"/>
      <c r="B18" s="3"/>
      <c r="C18" s="3"/>
      <c r="D18" s="20"/>
      <c r="E18" s="3"/>
      <c r="F18" s="27" t="s">
        <v>68</v>
      </c>
      <c r="G18" s="27"/>
      <c r="H18" s="27"/>
      <c r="I18" s="28"/>
      <c r="J18" s="29"/>
      <c r="K18" s="4"/>
    </row>
    <row r="19" spans="1:11" ht="7.5" customHeight="1" x14ac:dyDescent="0.35">
      <c r="A19" s="19"/>
      <c r="B19" s="3"/>
      <c r="C19" s="3"/>
      <c r="D19" s="20"/>
      <c r="E19" s="3"/>
      <c r="F19" s="32"/>
      <c r="G19" s="22"/>
      <c r="H19" s="22"/>
      <c r="I19" s="21"/>
      <c r="J19" s="23"/>
      <c r="K19" s="4"/>
    </row>
    <row r="20" spans="1:11" ht="4.5" customHeight="1" x14ac:dyDescent="0.35">
      <c r="A20" s="31"/>
      <c r="B20" s="3"/>
      <c r="C20" s="3"/>
      <c r="D20" s="3"/>
      <c r="E20" s="3"/>
      <c r="F20" s="3"/>
      <c r="G20" s="4"/>
      <c r="H20" s="4"/>
      <c r="I20" s="4"/>
      <c r="J20" s="3"/>
      <c r="K20" s="4"/>
    </row>
    <row r="21" spans="1:11" ht="15" customHeight="1" x14ac:dyDescent="0.35">
      <c r="A21" s="4"/>
      <c r="B21" s="4"/>
      <c r="C21" s="33"/>
      <c r="D21" s="4"/>
      <c r="E21" s="4"/>
      <c r="F21" s="4"/>
      <c r="G21" s="3" t="s">
        <v>41</v>
      </c>
      <c r="H21" s="4"/>
      <c r="I21" s="4"/>
      <c r="J21" s="4"/>
      <c r="K21" s="4"/>
    </row>
    <row r="22" spans="1:11" ht="12.75" customHeight="1" x14ac:dyDescent="0.3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ht="30" customHeight="1" x14ac:dyDescent="0.35">
      <c r="A23" s="3"/>
      <c r="B23" s="3"/>
      <c r="C23" s="3"/>
      <c r="D23" s="3"/>
      <c r="E23" s="3"/>
      <c r="F23" s="3"/>
      <c r="G23" s="3" t="s">
        <v>42</v>
      </c>
      <c r="H23" s="3"/>
      <c r="I23" s="3"/>
      <c r="J23" s="3"/>
      <c r="K23" s="4"/>
    </row>
    <row r="24" spans="1:11" ht="12.75" customHeight="1" x14ac:dyDescent="0.35">
      <c r="A24" s="3"/>
      <c r="B24" s="3"/>
      <c r="C24" s="3"/>
      <c r="D24" s="3"/>
      <c r="E24" s="3"/>
      <c r="F24" s="3"/>
      <c r="G24" s="3"/>
      <c r="H24" s="75" t="s">
        <v>43</v>
      </c>
      <c r="I24" s="75"/>
      <c r="J24" s="75"/>
      <c r="K24" s="4"/>
    </row>
    <row r="25" spans="1:11" ht="14.25" customHeight="1" x14ac:dyDescent="0.35">
      <c r="A25" s="3"/>
      <c r="B25" s="3"/>
      <c r="C25" s="3"/>
      <c r="D25" s="3"/>
      <c r="E25" s="3"/>
      <c r="F25" s="3"/>
      <c r="G25" s="3"/>
      <c r="H25" s="3" t="s">
        <v>44</v>
      </c>
      <c r="I25" s="3"/>
      <c r="J25" s="3"/>
      <c r="K25" s="4"/>
    </row>
    <row r="26" spans="1:11" s="36" customFormat="1" ht="13" x14ac:dyDescent="0.3">
      <c r="A26" s="34" t="s">
        <v>45</v>
      </c>
      <c r="B26" s="34"/>
      <c r="C26" s="34"/>
      <c r="D26" s="34"/>
      <c r="E26" s="34"/>
      <c r="F26" s="34"/>
      <c r="G26" s="34"/>
      <c r="H26" s="34"/>
      <c r="I26" s="34"/>
      <c r="J26" s="34"/>
      <c r="K26" s="35"/>
    </row>
    <row r="27" spans="1:11" s="36" customFormat="1" ht="13" x14ac:dyDescent="0.3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5"/>
    </row>
    <row r="28" spans="1:11" x14ac:dyDescent="0.3">
      <c r="A28" s="34"/>
      <c r="B28" s="3"/>
      <c r="C28" s="3"/>
      <c r="D28" s="3"/>
      <c r="E28" s="3"/>
      <c r="F28" s="3"/>
      <c r="G28" s="3"/>
      <c r="H28" s="3"/>
      <c r="I28" s="3"/>
      <c r="J28" s="3"/>
    </row>
  </sheetData>
  <mergeCells count="13">
    <mergeCell ref="H24:J24"/>
    <mergeCell ref="A9:B9"/>
    <mergeCell ref="C9:D9"/>
    <mergeCell ref="G9:J9"/>
    <mergeCell ref="B14:D14"/>
    <mergeCell ref="B17:D17"/>
    <mergeCell ref="F17:G17"/>
    <mergeCell ref="A7:K7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J15" sqref="J15"/>
    </sheetView>
  </sheetViews>
  <sheetFormatPr defaultRowHeight="14" x14ac:dyDescent="0.3"/>
  <cols>
    <col min="1" max="1" width="9.1796875" style="1"/>
    <col min="2" max="2" width="15.7265625" style="1" customWidth="1"/>
    <col min="3" max="3" width="12.26953125" style="1" customWidth="1"/>
    <col min="4" max="4" width="12.1796875" style="1" customWidth="1"/>
    <col min="5" max="5" width="11" style="1" customWidth="1"/>
    <col min="6" max="6" width="15.7265625" style="1" customWidth="1"/>
    <col min="7" max="7" width="12.453125" style="1" customWidth="1"/>
    <col min="8" max="8" width="13.269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7" width="9.1796875" style="1"/>
    <col min="258" max="258" width="15.7265625" style="1" customWidth="1"/>
    <col min="259" max="259" width="12.26953125" style="1" customWidth="1"/>
    <col min="260" max="260" width="12.1796875" style="1" customWidth="1"/>
    <col min="261" max="261" width="11" style="1" customWidth="1"/>
    <col min="262" max="262" width="15.7265625" style="1" customWidth="1"/>
    <col min="263" max="263" width="12.453125" style="1" customWidth="1"/>
    <col min="264" max="264" width="13.269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3" width="9.1796875" style="1"/>
    <col min="514" max="514" width="15.7265625" style="1" customWidth="1"/>
    <col min="515" max="515" width="12.26953125" style="1" customWidth="1"/>
    <col min="516" max="516" width="12.1796875" style="1" customWidth="1"/>
    <col min="517" max="517" width="11" style="1" customWidth="1"/>
    <col min="518" max="518" width="15.7265625" style="1" customWidth="1"/>
    <col min="519" max="519" width="12.453125" style="1" customWidth="1"/>
    <col min="520" max="520" width="13.269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9" width="9.1796875" style="1"/>
    <col min="770" max="770" width="15.7265625" style="1" customWidth="1"/>
    <col min="771" max="771" width="12.26953125" style="1" customWidth="1"/>
    <col min="772" max="772" width="12.1796875" style="1" customWidth="1"/>
    <col min="773" max="773" width="11" style="1" customWidth="1"/>
    <col min="774" max="774" width="15.7265625" style="1" customWidth="1"/>
    <col min="775" max="775" width="12.453125" style="1" customWidth="1"/>
    <col min="776" max="776" width="13.269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5" width="9.1796875" style="1"/>
    <col min="1026" max="1026" width="15.7265625" style="1" customWidth="1"/>
    <col min="1027" max="1027" width="12.26953125" style="1" customWidth="1"/>
    <col min="1028" max="1028" width="12.1796875" style="1" customWidth="1"/>
    <col min="1029" max="1029" width="11" style="1" customWidth="1"/>
    <col min="1030" max="1030" width="15.7265625" style="1" customWidth="1"/>
    <col min="1031" max="1031" width="12.453125" style="1" customWidth="1"/>
    <col min="1032" max="1032" width="13.269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1" width="9.1796875" style="1"/>
    <col min="1282" max="1282" width="15.7265625" style="1" customWidth="1"/>
    <col min="1283" max="1283" width="12.26953125" style="1" customWidth="1"/>
    <col min="1284" max="1284" width="12.1796875" style="1" customWidth="1"/>
    <col min="1285" max="1285" width="11" style="1" customWidth="1"/>
    <col min="1286" max="1286" width="15.7265625" style="1" customWidth="1"/>
    <col min="1287" max="1287" width="12.453125" style="1" customWidth="1"/>
    <col min="1288" max="1288" width="13.269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7" width="9.1796875" style="1"/>
    <col min="1538" max="1538" width="15.7265625" style="1" customWidth="1"/>
    <col min="1539" max="1539" width="12.26953125" style="1" customWidth="1"/>
    <col min="1540" max="1540" width="12.1796875" style="1" customWidth="1"/>
    <col min="1541" max="1541" width="11" style="1" customWidth="1"/>
    <col min="1542" max="1542" width="15.7265625" style="1" customWidth="1"/>
    <col min="1543" max="1543" width="12.453125" style="1" customWidth="1"/>
    <col min="1544" max="1544" width="13.269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3" width="9.1796875" style="1"/>
    <col min="1794" max="1794" width="15.7265625" style="1" customWidth="1"/>
    <col min="1795" max="1795" width="12.26953125" style="1" customWidth="1"/>
    <col min="1796" max="1796" width="12.1796875" style="1" customWidth="1"/>
    <col min="1797" max="1797" width="11" style="1" customWidth="1"/>
    <col min="1798" max="1798" width="15.7265625" style="1" customWidth="1"/>
    <col min="1799" max="1799" width="12.453125" style="1" customWidth="1"/>
    <col min="1800" max="1800" width="13.269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9" width="9.1796875" style="1"/>
    <col min="2050" max="2050" width="15.7265625" style="1" customWidth="1"/>
    <col min="2051" max="2051" width="12.26953125" style="1" customWidth="1"/>
    <col min="2052" max="2052" width="12.1796875" style="1" customWidth="1"/>
    <col min="2053" max="2053" width="11" style="1" customWidth="1"/>
    <col min="2054" max="2054" width="15.7265625" style="1" customWidth="1"/>
    <col min="2055" max="2055" width="12.453125" style="1" customWidth="1"/>
    <col min="2056" max="2056" width="13.269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5" width="9.1796875" style="1"/>
    <col min="2306" max="2306" width="15.7265625" style="1" customWidth="1"/>
    <col min="2307" max="2307" width="12.26953125" style="1" customWidth="1"/>
    <col min="2308" max="2308" width="12.1796875" style="1" customWidth="1"/>
    <col min="2309" max="2309" width="11" style="1" customWidth="1"/>
    <col min="2310" max="2310" width="15.7265625" style="1" customWidth="1"/>
    <col min="2311" max="2311" width="12.453125" style="1" customWidth="1"/>
    <col min="2312" max="2312" width="13.269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1" width="9.1796875" style="1"/>
    <col min="2562" max="2562" width="15.7265625" style="1" customWidth="1"/>
    <col min="2563" max="2563" width="12.26953125" style="1" customWidth="1"/>
    <col min="2564" max="2564" width="12.1796875" style="1" customWidth="1"/>
    <col min="2565" max="2565" width="11" style="1" customWidth="1"/>
    <col min="2566" max="2566" width="15.7265625" style="1" customWidth="1"/>
    <col min="2567" max="2567" width="12.453125" style="1" customWidth="1"/>
    <col min="2568" max="2568" width="13.269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7" width="9.1796875" style="1"/>
    <col min="2818" max="2818" width="15.7265625" style="1" customWidth="1"/>
    <col min="2819" max="2819" width="12.26953125" style="1" customWidth="1"/>
    <col min="2820" max="2820" width="12.1796875" style="1" customWidth="1"/>
    <col min="2821" max="2821" width="11" style="1" customWidth="1"/>
    <col min="2822" max="2822" width="15.7265625" style="1" customWidth="1"/>
    <col min="2823" max="2823" width="12.453125" style="1" customWidth="1"/>
    <col min="2824" max="2824" width="13.269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3" width="9.1796875" style="1"/>
    <col min="3074" max="3074" width="15.7265625" style="1" customWidth="1"/>
    <col min="3075" max="3075" width="12.26953125" style="1" customWidth="1"/>
    <col min="3076" max="3076" width="12.1796875" style="1" customWidth="1"/>
    <col min="3077" max="3077" width="11" style="1" customWidth="1"/>
    <col min="3078" max="3078" width="15.7265625" style="1" customWidth="1"/>
    <col min="3079" max="3079" width="12.453125" style="1" customWidth="1"/>
    <col min="3080" max="3080" width="13.269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9" width="9.1796875" style="1"/>
    <col min="3330" max="3330" width="15.7265625" style="1" customWidth="1"/>
    <col min="3331" max="3331" width="12.26953125" style="1" customWidth="1"/>
    <col min="3332" max="3332" width="12.1796875" style="1" customWidth="1"/>
    <col min="3333" max="3333" width="11" style="1" customWidth="1"/>
    <col min="3334" max="3334" width="15.7265625" style="1" customWidth="1"/>
    <col min="3335" max="3335" width="12.453125" style="1" customWidth="1"/>
    <col min="3336" max="3336" width="13.269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5" width="9.1796875" style="1"/>
    <col min="3586" max="3586" width="15.7265625" style="1" customWidth="1"/>
    <col min="3587" max="3587" width="12.26953125" style="1" customWidth="1"/>
    <col min="3588" max="3588" width="12.1796875" style="1" customWidth="1"/>
    <col min="3589" max="3589" width="11" style="1" customWidth="1"/>
    <col min="3590" max="3590" width="15.7265625" style="1" customWidth="1"/>
    <col min="3591" max="3591" width="12.453125" style="1" customWidth="1"/>
    <col min="3592" max="3592" width="13.269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1" width="9.1796875" style="1"/>
    <col min="3842" max="3842" width="15.7265625" style="1" customWidth="1"/>
    <col min="3843" max="3843" width="12.26953125" style="1" customWidth="1"/>
    <col min="3844" max="3844" width="12.1796875" style="1" customWidth="1"/>
    <col min="3845" max="3845" width="11" style="1" customWidth="1"/>
    <col min="3846" max="3846" width="15.7265625" style="1" customWidth="1"/>
    <col min="3847" max="3847" width="12.453125" style="1" customWidth="1"/>
    <col min="3848" max="3848" width="13.269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7" width="9.1796875" style="1"/>
    <col min="4098" max="4098" width="15.7265625" style="1" customWidth="1"/>
    <col min="4099" max="4099" width="12.26953125" style="1" customWidth="1"/>
    <col min="4100" max="4100" width="12.1796875" style="1" customWidth="1"/>
    <col min="4101" max="4101" width="11" style="1" customWidth="1"/>
    <col min="4102" max="4102" width="15.7265625" style="1" customWidth="1"/>
    <col min="4103" max="4103" width="12.453125" style="1" customWidth="1"/>
    <col min="4104" max="4104" width="13.269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3" width="9.1796875" style="1"/>
    <col min="4354" max="4354" width="15.7265625" style="1" customWidth="1"/>
    <col min="4355" max="4355" width="12.26953125" style="1" customWidth="1"/>
    <col min="4356" max="4356" width="12.1796875" style="1" customWidth="1"/>
    <col min="4357" max="4357" width="11" style="1" customWidth="1"/>
    <col min="4358" max="4358" width="15.7265625" style="1" customWidth="1"/>
    <col min="4359" max="4359" width="12.453125" style="1" customWidth="1"/>
    <col min="4360" max="4360" width="13.269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9" width="9.1796875" style="1"/>
    <col min="4610" max="4610" width="15.7265625" style="1" customWidth="1"/>
    <col min="4611" max="4611" width="12.26953125" style="1" customWidth="1"/>
    <col min="4612" max="4612" width="12.1796875" style="1" customWidth="1"/>
    <col min="4613" max="4613" width="11" style="1" customWidth="1"/>
    <col min="4614" max="4614" width="15.7265625" style="1" customWidth="1"/>
    <col min="4615" max="4615" width="12.453125" style="1" customWidth="1"/>
    <col min="4616" max="4616" width="13.269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5" width="9.1796875" style="1"/>
    <col min="4866" max="4866" width="15.7265625" style="1" customWidth="1"/>
    <col min="4867" max="4867" width="12.26953125" style="1" customWidth="1"/>
    <col min="4868" max="4868" width="12.1796875" style="1" customWidth="1"/>
    <col min="4869" max="4869" width="11" style="1" customWidth="1"/>
    <col min="4870" max="4870" width="15.7265625" style="1" customWidth="1"/>
    <col min="4871" max="4871" width="12.453125" style="1" customWidth="1"/>
    <col min="4872" max="4872" width="13.269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1" width="9.1796875" style="1"/>
    <col min="5122" max="5122" width="15.7265625" style="1" customWidth="1"/>
    <col min="5123" max="5123" width="12.26953125" style="1" customWidth="1"/>
    <col min="5124" max="5124" width="12.1796875" style="1" customWidth="1"/>
    <col min="5125" max="5125" width="11" style="1" customWidth="1"/>
    <col min="5126" max="5126" width="15.7265625" style="1" customWidth="1"/>
    <col min="5127" max="5127" width="12.453125" style="1" customWidth="1"/>
    <col min="5128" max="5128" width="13.269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7" width="9.1796875" style="1"/>
    <col min="5378" max="5378" width="15.7265625" style="1" customWidth="1"/>
    <col min="5379" max="5379" width="12.26953125" style="1" customWidth="1"/>
    <col min="5380" max="5380" width="12.1796875" style="1" customWidth="1"/>
    <col min="5381" max="5381" width="11" style="1" customWidth="1"/>
    <col min="5382" max="5382" width="15.7265625" style="1" customWidth="1"/>
    <col min="5383" max="5383" width="12.453125" style="1" customWidth="1"/>
    <col min="5384" max="5384" width="13.269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3" width="9.1796875" style="1"/>
    <col min="5634" max="5634" width="15.7265625" style="1" customWidth="1"/>
    <col min="5635" max="5635" width="12.26953125" style="1" customWidth="1"/>
    <col min="5636" max="5636" width="12.1796875" style="1" customWidth="1"/>
    <col min="5637" max="5637" width="11" style="1" customWidth="1"/>
    <col min="5638" max="5638" width="15.7265625" style="1" customWidth="1"/>
    <col min="5639" max="5639" width="12.453125" style="1" customWidth="1"/>
    <col min="5640" max="5640" width="13.269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9" width="9.1796875" style="1"/>
    <col min="5890" max="5890" width="15.7265625" style="1" customWidth="1"/>
    <col min="5891" max="5891" width="12.26953125" style="1" customWidth="1"/>
    <col min="5892" max="5892" width="12.1796875" style="1" customWidth="1"/>
    <col min="5893" max="5893" width="11" style="1" customWidth="1"/>
    <col min="5894" max="5894" width="15.7265625" style="1" customWidth="1"/>
    <col min="5895" max="5895" width="12.453125" style="1" customWidth="1"/>
    <col min="5896" max="5896" width="13.269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5" width="9.1796875" style="1"/>
    <col min="6146" max="6146" width="15.7265625" style="1" customWidth="1"/>
    <col min="6147" max="6147" width="12.26953125" style="1" customWidth="1"/>
    <col min="6148" max="6148" width="12.1796875" style="1" customWidth="1"/>
    <col min="6149" max="6149" width="11" style="1" customWidth="1"/>
    <col min="6150" max="6150" width="15.7265625" style="1" customWidth="1"/>
    <col min="6151" max="6151" width="12.453125" style="1" customWidth="1"/>
    <col min="6152" max="6152" width="13.269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1" width="9.1796875" style="1"/>
    <col min="6402" max="6402" width="15.7265625" style="1" customWidth="1"/>
    <col min="6403" max="6403" width="12.26953125" style="1" customWidth="1"/>
    <col min="6404" max="6404" width="12.1796875" style="1" customWidth="1"/>
    <col min="6405" max="6405" width="11" style="1" customWidth="1"/>
    <col min="6406" max="6406" width="15.7265625" style="1" customWidth="1"/>
    <col min="6407" max="6407" width="12.453125" style="1" customWidth="1"/>
    <col min="6408" max="6408" width="13.269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7" width="9.1796875" style="1"/>
    <col min="6658" max="6658" width="15.7265625" style="1" customWidth="1"/>
    <col min="6659" max="6659" width="12.26953125" style="1" customWidth="1"/>
    <col min="6660" max="6660" width="12.1796875" style="1" customWidth="1"/>
    <col min="6661" max="6661" width="11" style="1" customWidth="1"/>
    <col min="6662" max="6662" width="15.7265625" style="1" customWidth="1"/>
    <col min="6663" max="6663" width="12.453125" style="1" customWidth="1"/>
    <col min="6664" max="6664" width="13.269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3" width="9.1796875" style="1"/>
    <col min="6914" max="6914" width="15.7265625" style="1" customWidth="1"/>
    <col min="6915" max="6915" width="12.26953125" style="1" customWidth="1"/>
    <col min="6916" max="6916" width="12.1796875" style="1" customWidth="1"/>
    <col min="6917" max="6917" width="11" style="1" customWidth="1"/>
    <col min="6918" max="6918" width="15.7265625" style="1" customWidth="1"/>
    <col min="6919" max="6919" width="12.453125" style="1" customWidth="1"/>
    <col min="6920" max="6920" width="13.269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9" width="9.1796875" style="1"/>
    <col min="7170" max="7170" width="15.7265625" style="1" customWidth="1"/>
    <col min="7171" max="7171" width="12.26953125" style="1" customWidth="1"/>
    <col min="7172" max="7172" width="12.1796875" style="1" customWidth="1"/>
    <col min="7173" max="7173" width="11" style="1" customWidth="1"/>
    <col min="7174" max="7174" width="15.7265625" style="1" customWidth="1"/>
    <col min="7175" max="7175" width="12.453125" style="1" customWidth="1"/>
    <col min="7176" max="7176" width="13.269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5" width="9.1796875" style="1"/>
    <col min="7426" max="7426" width="15.7265625" style="1" customWidth="1"/>
    <col min="7427" max="7427" width="12.26953125" style="1" customWidth="1"/>
    <col min="7428" max="7428" width="12.1796875" style="1" customWidth="1"/>
    <col min="7429" max="7429" width="11" style="1" customWidth="1"/>
    <col min="7430" max="7430" width="15.7265625" style="1" customWidth="1"/>
    <col min="7431" max="7431" width="12.453125" style="1" customWidth="1"/>
    <col min="7432" max="7432" width="13.269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1" width="9.1796875" style="1"/>
    <col min="7682" max="7682" width="15.7265625" style="1" customWidth="1"/>
    <col min="7683" max="7683" width="12.26953125" style="1" customWidth="1"/>
    <col min="7684" max="7684" width="12.1796875" style="1" customWidth="1"/>
    <col min="7685" max="7685" width="11" style="1" customWidth="1"/>
    <col min="7686" max="7686" width="15.7265625" style="1" customWidth="1"/>
    <col min="7687" max="7687" width="12.453125" style="1" customWidth="1"/>
    <col min="7688" max="7688" width="13.269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7" width="9.1796875" style="1"/>
    <col min="7938" max="7938" width="15.7265625" style="1" customWidth="1"/>
    <col min="7939" max="7939" width="12.26953125" style="1" customWidth="1"/>
    <col min="7940" max="7940" width="12.1796875" style="1" customWidth="1"/>
    <col min="7941" max="7941" width="11" style="1" customWidth="1"/>
    <col min="7942" max="7942" width="15.7265625" style="1" customWidth="1"/>
    <col min="7943" max="7943" width="12.453125" style="1" customWidth="1"/>
    <col min="7944" max="7944" width="13.269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3" width="9.1796875" style="1"/>
    <col min="8194" max="8194" width="15.7265625" style="1" customWidth="1"/>
    <col min="8195" max="8195" width="12.26953125" style="1" customWidth="1"/>
    <col min="8196" max="8196" width="12.1796875" style="1" customWidth="1"/>
    <col min="8197" max="8197" width="11" style="1" customWidth="1"/>
    <col min="8198" max="8198" width="15.7265625" style="1" customWidth="1"/>
    <col min="8199" max="8199" width="12.453125" style="1" customWidth="1"/>
    <col min="8200" max="8200" width="13.269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9" width="9.1796875" style="1"/>
    <col min="8450" max="8450" width="15.7265625" style="1" customWidth="1"/>
    <col min="8451" max="8451" width="12.26953125" style="1" customWidth="1"/>
    <col min="8452" max="8452" width="12.1796875" style="1" customWidth="1"/>
    <col min="8453" max="8453" width="11" style="1" customWidth="1"/>
    <col min="8454" max="8454" width="15.7265625" style="1" customWidth="1"/>
    <col min="8455" max="8455" width="12.453125" style="1" customWidth="1"/>
    <col min="8456" max="8456" width="13.269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5" width="9.1796875" style="1"/>
    <col min="8706" max="8706" width="15.7265625" style="1" customWidth="1"/>
    <col min="8707" max="8707" width="12.26953125" style="1" customWidth="1"/>
    <col min="8708" max="8708" width="12.1796875" style="1" customWidth="1"/>
    <col min="8709" max="8709" width="11" style="1" customWidth="1"/>
    <col min="8710" max="8710" width="15.7265625" style="1" customWidth="1"/>
    <col min="8711" max="8711" width="12.453125" style="1" customWidth="1"/>
    <col min="8712" max="8712" width="13.269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1" width="9.1796875" style="1"/>
    <col min="8962" max="8962" width="15.7265625" style="1" customWidth="1"/>
    <col min="8963" max="8963" width="12.26953125" style="1" customWidth="1"/>
    <col min="8964" max="8964" width="12.1796875" style="1" customWidth="1"/>
    <col min="8965" max="8965" width="11" style="1" customWidth="1"/>
    <col min="8966" max="8966" width="15.7265625" style="1" customWidth="1"/>
    <col min="8967" max="8967" width="12.453125" style="1" customWidth="1"/>
    <col min="8968" max="8968" width="13.269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7" width="9.1796875" style="1"/>
    <col min="9218" max="9218" width="15.7265625" style="1" customWidth="1"/>
    <col min="9219" max="9219" width="12.26953125" style="1" customWidth="1"/>
    <col min="9220" max="9220" width="12.1796875" style="1" customWidth="1"/>
    <col min="9221" max="9221" width="11" style="1" customWidth="1"/>
    <col min="9222" max="9222" width="15.7265625" style="1" customWidth="1"/>
    <col min="9223" max="9223" width="12.453125" style="1" customWidth="1"/>
    <col min="9224" max="9224" width="13.269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3" width="9.1796875" style="1"/>
    <col min="9474" max="9474" width="15.7265625" style="1" customWidth="1"/>
    <col min="9475" max="9475" width="12.26953125" style="1" customWidth="1"/>
    <col min="9476" max="9476" width="12.1796875" style="1" customWidth="1"/>
    <col min="9477" max="9477" width="11" style="1" customWidth="1"/>
    <col min="9478" max="9478" width="15.7265625" style="1" customWidth="1"/>
    <col min="9479" max="9479" width="12.453125" style="1" customWidth="1"/>
    <col min="9480" max="9480" width="13.269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9" width="9.1796875" style="1"/>
    <col min="9730" max="9730" width="15.7265625" style="1" customWidth="1"/>
    <col min="9731" max="9731" width="12.26953125" style="1" customWidth="1"/>
    <col min="9732" max="9732" width="12.1796875" style="1" customWidth="1"/>
    <col min="9733" max="9733" width="11" style="1" customWidth="1"/>
    <col min="9734" max="9734" width="15.7265625" style="1" customWidth="1"/>
    <col min="9735" max="9735" width="12.453125" style="1" customWidth="1"/>
    <col min="9736" max="9736" width="13.269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5" width="9.1796875" style="1"/>
    <col min="9986" max="9986" width="15.7265625" style="1" customWidth="1"/>
    <col min="9987" max="9987" width="12.26953125" style="1" customWidth="1"/>
    <col min="9988" max="9988" width="12.1796875" style="1" customWidth="1"/>
    <col min="9989" max="9989" width="11" style="1" customWidth="1"/>
    <col min="9990" max="9990" width="15.7265625" style="1" customWidth="1"/>
    <col min="9991" max="9991" width="12.453125" style="1" customWidth="1"/>
    <col min="9992" max="9992" width="13.269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1" width="9.1796875" style="1"/>
    <col min="10242" max="10242" width="15.7265625" style="1" customWidth="1"/>
    <col min="10243" max="10243" width="12.26953125" style="1" customWidth="1"/>
    <col min="10244" max="10244" width="12.1796875" style="1" customWidth="1"/>
    <col min="10245" max="10245" width="11" style="1" customWidth="1"/>
    <col min="10246" max="10246" width="15.7265625" style="1" customWidth="1"/>
    <col min="10247" max="10247" width="12.453125" style="1" customWidth="1"/>
    <col min="10248" max="10248" width="13.269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7" width="9.1796875" style="1"/>
    <col min="10498" max="10498" width="15.7265625" style="1" customWidth="1"/>
    <col min="10499" max="10499" width="12.26953125" style="1" customWidth="1"/>
    <col min="10500" max="10500" width="12.1796875" style="1" customWidth="1"/>
    <col min="10501" max="10501" width="11" style="1" customWidth="1"/>
    <col min="10502" max="10502" width="15.7265625" style="1" customWidth="1"/>
    <col min="10503" max="10503" width="12.453125" style="1" customWidth="1"/>
    <col min="10504" max="10504" width="13.269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3" width="9.1796875" style="1"/>
    <col min="10754" max="10754" width="15.7265625" style="1" customWidth="1"/>
    <col min="10755" max="10755" width="12.26953125" style="1" customWidth="1"/>
    <col min="10756" max="10756" width="12.1796875" style="1" customWidth="1"/>
    <col min="10757" max="10757" width="11" style="1" customWidth="1"/>
    <col min="10758" max="10758" width="15.7265625" style="1" customWidth="1"/>
    <col min="10759" max="10759" width="12.453125" style="1" customWidth="1"/>
    <col min="10760" max="10760" width="13.269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9" width="9.1796875" style="1"/>
    <col min="11010" max="11010" width="15.7265625" style="1" customWidth="1"/>
    <col min="11011" max="11011" width="12.26953125" style="1" customWidth="1"/>
    <col min="11012" max="11012" width="12.1796875" style="1" customWidth="1"/>
    <col min="11013" max="11013" width="11" style="1" customWidth="1"/>
    <col min="11014" max="11014" width="15.7265625" style="1" customWidth="1"/>
    <col min="11015" max="11015" width="12.453125" style="1" customWidth="1"/>
    <col min="11016" max="11016" width="13.269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5" width="9.1796875" style="1"/>
    <col min="11266" max="11266" width="15.7265625" style="1" customWidth="1"/>
    <col min="11267" max="11267" width="12.26953125" style="1" customWidth="1"/>
    <col min="11268" max="11268" width="12.1796875" style="1" customWidth="1"/>
    <col min="11269" max="11269" width="11" style="1" customWidth="1"/>
    <col min="11270" max="11270" width="15.7265625" style="1" customWidth="1"/>
    <col min="11271" max="11271" width="12.453125" style="1" customWidth="1"/>
    <col min="11272" max="11272" width="13.269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1" width="9.1796875" style="1"/>
    <col min="11522" max="11522" width="15.7265625" style="1" customWidth="1"/>
    <col min="11523" max="11523" width="12.26953125" style="1" customWidth="1"/>
    <col min="11524" max="11524" width="12.1796875" style="1" customWidth="1"/>
    <col min="11525" max="11525" width="11" style="1" customWidth="1"/>
    <col min="11526" max="11526" width="15.7265625" style="1" customWidth="1"/>
    <col min="11527" max="11527" width="12.453125" style="1" customWidth="1"/>
    <col min="11528" max="11528" width="13.269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7" width="9.1796875" style="1"/>
    <col min="11778" max="11778" width="15.7265625" style="1" customWidth="1"/>
    <col min="11779" max="11779" width="12.26953125" style="1" customWidth="1"/>
    <col min="11780" max="11780" width="12.1796875" style="1" customWidth="1"/>
    <col min="11781" max="11781" width="11" style="1" customWidth="1"/>
    <col min="11782" max="11782" width="15.7265625" style="1" customWidth="1"/>
    <col min="11783" max="11783" width="12.453125" style="1" customWidth="1"/>
    <col min="11784" max="11784" width="13.269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3" width="9.1796875" style="1"/>
    <col min="12034" max="12034" width="15.7265625" style="1" customWidth="1"/>
    <col min="12035" max="12035" width="12.26953125" style="1" customWidth="1"/>
    <col min="12036" max="12036" width="12.1796875" style="1" customWidth="1"/>
    <col min="12037" max="12037" width="11" style="1" customWidth="1"/>
    <col min="12038" max="12038" width="15.7265625" style="1" customWidth="1"/>
    <col min="12039" max="12039" width="12.453125" style="1" customWidth="1"/>
    <col min="12040" max="12040" width="13.269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9" width="9.1796875" style="1"/>
    <col min="12290" max="12290" width="15.7265625" style="1" customWidth="1"/>
    <col min="12291" max="12291" width="12.26953125" style="1" customWidth="1"/>
    <col min="12292" max="12292" width="12.1796875" style="1" customWidth="1"/>
    <col min="12293" max="12293" width="11" style="1" customWidth="1"/>
    <col min="12294" max="12294" width="15.7265625" style="1" customWidth="1"/>
    <col min="12295" max="12295" width="12.453125" style="1" customWidth="1"/>
    <col min="12296" max="12296" width="13.269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5" width="9.1796875" style="1"/>
    <col min="12546" max="12546" width="15.7265625" style="1" customWidth="1"/>
    <col min="12547" max="12547" width="12.26953125" style="1" customWidth="1"/>
    <col min="12548" max="12548" width="12.1796875" style="1" customWidth="1"/>
    <col min="12549" max="12549" width="11" style="1" customWidth="1"/>
    <col min="12550" max="12550" width="15.7265625" style="1" customWidth="1"/>
    <col min="12551" max="12551" width="12.453125" style="1" customWidth="1"/>
    <col min="12552" max="12552" width="13.269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1" width="9.1796875" style="1"/>
    <col min="12802" max="12802" width="15.7265625" style="1" customWidth="1"/>
    <col min="12803" max="12803" width="12.26953125" style="1" customWidth="1"/>
    <col min="12804" max="12804" width="12.1796875" style="1" customWidth="1"/>
    <col min="12805" max="12805" width="11" style="1" customWidth="1"/>
    <col min="12806" max="12806" width="15.7265625" style="1" customWidth="1"/>
    <col min="12807" max="12807" width="12.453125" style="1" customWidth="1"/>
    <col min="12808" max="12808" width="13.269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7" width="9.1796875" style="1"/>
    <col min="13058" max="13058" width="15.7265625" style="1" customWidth="1"/>
    <col min="13059" max="13059" width="12.26953125" style="1" customWidth="1"/>
    <col min="13060" max="13060" width="12.1796875" style="1" customWidth="1"/>
    <col min="13061" max="13061" width="11" style="1" customWidth="1"/>
    <col min="13062" max="13062" width="15.7265625" style="1" customWidth="1"/>
    <col min="13063" max="13063" width="12.453125" style="1" customWidth="1"/>
    <col min="13064" max="13064" width="13.269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3" width="9.1796875" style="1"/>
    <col min="13314" max="13314" width="15.7265625" style="1" customWidth="1"/>
    <col min="13315" max="13315" width="12.26953125" style="1" customWidth="1"/>
    <col min="13316" max="13316" width="12.1796875" style="1" customWidth="1"/>
    <col min="13317" max="13317" width="11" style="1" customWidth="1"/>
    <col min="13318" max="13318" width="15.7265625" style="1" customWidth="1"/>
    <col min="13319" max="13319" width="12.453125" style="1" customWidth="1"/>
    <col min="13320" max="13320" width="13.269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9" width="9.1796875" style="1"/>
    <col min="13570" max="13570" width="15.7265625" style="1" customWidth="1"/>
    <col min="13571" max="13571" width="12.26953125" style="1" customWidth="1"/>
    <col min="13572" max="13572" width="12.1796875" style="1" customWidth="1"/>
    <col min="13573" max="13573" width="11" style="1" customWidth="1"/>
    <col min="13574" max="13574" width="15.7265625" style="1" customWidth="1"/>
    <col min="13575" max="13575" width="12.453125" style="1" customWidth="1"/>
    <col min="13576" max="13576" width="13.269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5" width="9.1796875" style="1"/>
    <col min="13826" max="13826" width="15.7265625" style="1" customWidth="1"/>
    <col min="13827" max="13827" width="12.26953125" style="1" customWidth="1"/>
    <col min="13828" max="13828" width="12.1796875" style="1" customWidth="1"/>
    <col min="13829" max="13829" width="11" style="1" customWidth="1"/>
    <col min="13830" max="13830" width="15.7265625" style="1" customWidth="1"/>
    <col min="13831" max="13831" width="12.453125" style="1" customWidth="1"/>
    <col min="13832" max="13832" width="13.269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1" width="9.1796875" style="1"/>
    <col min="14082" max="14082" width="15.7265625" style="1" customWidth="1"/>
    <col min="14083" max="14083" width="12.26953125" style="1" customWidth="1"/>
    <col min="14084" max="14084" width="12.1796875" style="1" customWidth="1"/>
    <col min="14085" max="14085" width="11" style="1" customWidth="1"/>
    <col min="14086" max="14086" width="15.7265625" style="1" customWidth="1"/>
    <col min="14087" max="14087" width="12.453125" style="1" customWidth="1"/>
    <col min="14088" max="14088" width="13.269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7" width="9.1796875" style="1"/>
    <col min="14338" max="14338" width="15.7265625" style="1" customWidth="1"/>
    <col min="14339" max="14339" width="12.26953125" style="1" customWidth="1"/>
    <col min="14340" max="14340" width="12.1796875" style="1" customWidth="1"/>
    <col min="14341" max="14341" width="11" style="1" customWidth="1"/>
    <col min="14342" max="14342" width="15.7265625" style="1" customWidth="1"/>
    <col min="14343" max="14343" width="12.453125" style="1" customWidth="1"/>
    <col min="14344" max="14344" width="13.269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3" width="9.1796875" style="1"/>
    <col min="14594" max="14594" width="15.7265625" style="1" customWidth="1"/>
    <col min="14595" max="14595" width="12.26953125" style="1" customWidth="1"/>
    <col min="14596" max="14596" width="12.1796875" style="1" customWidth="1"/>
    <col min="14597" max="14597" width="11" style="1" customWidth="1"/>
    <col min="14598" max="14598" width="15.7265625" style="1" customWidth="1"/>
    <col min="14599" max="14599" width="12.453125" style="1" customWidth="1"/>
    <col min="14600" max="14600" width="13.269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9" width="9.1796875" style="1"/>
    <col min="14850" max="14850" width="15.7265625" style="1" customWidth="1"/>
    <col min="14851" max="14851" width="12.26953125" style="1" customWidth="1"/>
    <col min="14852" max="14852" width="12.1796875" style="1" customWidth="1"/>
    <col min="14853" max="14853" width="11" style="1" customWidth="1"/>
    <col min="14854" max="14854" width="15.7265625" style="1" customWidth="1"/>
    <col min="14855" max="14855" width="12.453125" style="1" customWidth="1"/>
    <col min="14856" max="14856" width="13.269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5" width="9.1796875" style="1"/>
    <col min="15106" max="15106" width="15.7265625" style="1" customWidth="1"/>
    <col min="15107" max="15107" width="12.26953125" style="1" customWidth="1"/>
    <col min="15108" max="15108" width="12.1796875" style="1" customWidth="1"/>
    <col min="15109" max="15109" width="11" style="1" customWidth="1"/>
    <col min="15110" max="15110" width="15.7265625" style="1" customWidth="1"/>
    <col min="15111" max="15111" width="12.453125" style="1" customWidth="1"/>
    <col min="15112" max="15112" width="13.269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1" width="9.1796875" style="1"/>
    <col min="15362" max="15362" width="15.7265625" style="1" customWidth="1"/>
    <col min="15363" max="15363" width="12.26953125" style="1" customWidth="1"/>
    <col min="15364" max="15364" width="12.1796875" style="1" customWidth="1"/>
    <col min="15365" max="15365" width="11" style="1" customWidth="1"/>
    <col min="15366" max="15366" width="15.7265625" style="1" customWidth="1"/>
    <col min="15367" max="15367" width="12.453125" style="1" customWidth="1"/>
    <col min="15368" max="15368" width="13.269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7" width="9.1796875" style="1"/>
    <col min="15618" max="15618" width="15.7265625" style="1" customWidth="1"/>
    <col min="15619" max="15619" width="12.26953125" style="1" customWidth="1"/>
    <col min="15620" max="15620" width="12.1796875" style="1" customWidth="1"/>
    <col min="15621" max="15621" width="11" style="1" customWidth="1"/>
    <col min="15622" max="15622" width="15.7265625" style="1" customWidth="1"/>
    <col min="15623" max="15623" width="12.453125" style="1" customWidth="1"/>
    <col min="15624" max="15624" width="13.269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3" width="9.1796875" style="1"/>
    <col min="15874" max="15874" width="15.7265625" style="1" customWidth="1"/>
    <col min="15875" max="15875" width="12.26953125" style="1" customWidth="1"/>
    <col min="15876" max="15876" width="12.1796875" style="1" customWidth="1"/>
    <col min="15877" max="15877" width="11" style="1" customWidth="1"/>
    <col min="15878" max="15878" width="15.7265625" style="1" customWidth="1"/>
    <col min="15879" max="15879" width="12.453125" style="1" customWidth="1"/>
    <col min="15880" max="15880" width="13.269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9" width="9.1796875" style="1"/>
    <col min="16130" max="16130" width="15.7265625" style="1" customWidth="1"/>
    <col min="16131" max="16131" width="12.26953125" style="1" customWidth="1"/>
    <col min="16132" max="16132" width="12.1796875" style="1" customWidth="1"/>
    <col min="16133" max="16133" width="11" style="1" customWidth="1"/>
    <col min="16134" max="16134" width="15.7265625" style="1" customWidth="1"/>
    <col min="16135" max="16135" width="12.453125" style="1" customWidth="1"/>
    <col min="16136" max="16136" width="13.269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3" x14ac:dyDescent="0.3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3" x14ac:dyDescent="0.3">
      <c r="A3" s="7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3" x14ac:dyDescent="0.3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3" x14ac:dyDescent="0.3">
      <c r="A5" s="74" t="s">
        <v>46</v>
      </c>
      <c r="B5" s="74"/>
      <c r="C5" s="74"/>
      <c r="D5" s="74"/>
      <c r="E5" s="74"/>
      <c r="F5" s="74"/>
      <c r="G5" s="74"/>
      <c r="H5" s="74"/>
      <c r="I5" s="74"/>
      <c r="J5" s="74"/>
      <c r="K5" s="74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84" t="s">
        <v>47</v>
      </c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13" ht="14.5" x14ac:dyDescent="0.35">
      <c r="A8" s="5" t="s">
        <v>6</v>
      </c>
      <c r="B8" s="6"/>
      <c r="C8" s="5" t="s">
        <v>69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3" ht="24.75" customHeight="1" x14ac:dyDescent="0.35">
      <c r="A9" s="76" t="s">
        <v>10</v>
      </c>
      <c r="B9" s="76"/>
      <c r="C9" s="77" t="s">
        <v>70</v>
      </c>
      <c r="D9" s="78"/>
      <c r="E9" s="10" t="s">
        <v>12</v>
      </c>
      <c r="F9" s="11"/>
      <c r="G9" s="79" t="s">
        <v>71</v>
      </c>
      <c r="H9" s="80"/>
      <c r="I9" s="80"/>
      <c r="J9" s="81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28" x14ac:dyDescent="0.3">
      <c r="A12" s="15">
        <v>1</v>
      </c>
      <c r="B12" s="16" t="s">
        <v>36</v>
      </c>
      <c r="C12" s="15">
        <v>472300000</v>
      </c>
      <c r="D12" s="17">
        <v>12487342.800000001</v>
      </c>
      <c r="E12" s="18">
        <v>2.0609999999999999</v>
      </c>
      <c r="F12" s="17">
        <f>(C12*0.5)/12</f>
        <v>19679166.666666668</v>
      </c>
      <c r="G12" s="17">
        <f>D12*E12</f>
        <v>25736413.5108</v>
      </c>
      <c r="H12" s="17">
        <f>G12*(1/100)</f>
        <v>257364.13510800002</v>
      </c>
      <c r="I12" s="17">
        <f>G12-H12</f>
        <v>25479049.375691999</v>
      </c>
      <c r="J12" s="17">
        <f>F12+I12</f>
        <v>45158216.042358667</v>
      </c>
      <c r="K12" s="17">
        <f>F12+G12</f>
        <v>45415580.177466668</v>
      </c>
    </row>
    <row r="13" spans="1:13" ht="14.5" x14ac:dyDescent="0.35">
      <c r="A13" s="19"/>
      <c r="B13" s="3"/>
      <c r="C13" s="3"/>
      <c r="D13" s="20"/>
      <c r="E13" s="3"/>
      <c r="F13" s="21"/>
      <c r="G13" s="22"/>
      <c r="H13" s="22"/>
      <c r="I13" s="21"/>
      <c r="J13" s="23"/>
      <c r="K13" s="4"/>
      <c r="M13" s="18"/>
    </row>
    <row r="14" spans="1:13" ht="21.75" customHeight="1" x14ac:dyDescent="0.35">
      <c r="A14" s="19"/>
      <c r="B14" s="82" t="s">
        <v>37</v>
      </c>
      <c r="C14" s="82"/>
      <c r="D14" s="82"/>
      <c r="E14" s="24"/>
      <c r="F14" s="25">
        <f>ROUND(J12,0)</f>
        <v>45158216</v>
      </c>
      <c r="G14" s="26"/>
      <c r="H14" s="27"/>
      <c r="I14" s="28"/>
      <c r="J14" s="29"/>
      <c r="K14" s="4"/>
    </row>
    <row r="15" spans="1:13" ht="16.5" customHeight="1" x14ac:dyDescent="0.35">
      <c r="A15" s="19"/>
      <c r="B15" s="3"/>
      <c r="C15" s="30"/>
      <c r="D15" s="30"/>
      <c r="E15" s="30"/>
      <c r="F15" s="27" t="s">
        <v>72</v>
      </c>
      <c r="G15" s="27"/>
      <c r="H15" s="27"/>
      <c r="I15" s="28"/>
      <c r="J15" s="29"/>
      <c r="K15" s="4"/>
    </row>
    <row r="16" spans="1:13" ht="11.25" customHeight="1" x14ac:dyDescent="0.35">
      <c r="A16" s="19"/>
      <c r="B16" s="3"/>
      <c r="C16" s="3"/>
      <c r="D16" s="3"/>
      <c r="E16" s="31"/>
      <c r="F16" s="28"/>
      <c r="G16" s="27"/>
      <c r="H16" s="27"/>
      <c r="I16" s="28"/>
      <c r="J16" s="29"/>
      <c r="K16" s="4"/>
    </row>
    <row r="17" spans="1:11" ht="19.5" customHeight="1" x14ac:dyDescent="0.35">
      <c r="A17" s="19"/>
      <c r="B17" s="82" t="s">
        <v>39</v>
      </c>
      <c r="C17" s="82"/>
      <c r="D17" s="82"/>
      <c r="E17" s="24"/>
      <c r="F17" s="83">
        <f>ROUND(K12,0)</f>
        <v>45415580</v>
      </c>
      <c r="G17" s="83"/>
      <c r="H17" s="27"/>
      <c r="I17" s="28"/>
      <c r="J17" s="29"/>
      <c r="K17" s="4"/>
    </row>
    <row r="18" spans="1:11" ht="16.5" customHeight="1" x14ac:dyDescent="0.35">
      <c r="A18" s="19"/>
      <c r="B18" s="3"/>
      <c r="C18" s="3"/>
      <c r="D18" s="20"/>
      <c r="E18" s="3"/>
      <c r="F18" s="27" t="s">
        <v>73</v>
      </c>
      <c r="G18" s="27"/>
      <c r="H18" s="27"/>
      <c r="I18" s="28"/>
      <c r="J18" s="29"/>
      <c r="K18" s="4"/>
    </row>
    <row r="19" spans="1:11" ht="7.5" customHeight="1" x14ac:dyDescent="0.35">
      <c r="A19" s="19"/>
      <c r="B19" s="3"/>
      <c r="C19" s="3"/>
      <c r="D19" s="20"/>
      <c r="E19" s="3"/>
      <c r="F19" s="32"/>
      <c r="G19" s="22"/>
      <c r="H19" s="22"/>
      <c r="I19" s="21"/>
      <c r="J19" s="23"/>
      <c r="K19" s="4"/>
    </row>
    <row r="20" spans="1:11" ht="4.5" customHeight="1" x14ac:dyDescent="0.35">
      <c r="A20" s="31"/>
      <c r="B20" s="3"/>
      <c r="C20" s="3"/>
      <c r="D20" s="3"/>
      <c r="E20" s="3"/>
      <c r="F20" s="3"/>
      <c r="G20" s="4"/>
      <c r="H20" s="4"/>
      <c r="I20" s="4"/>
      <c r="J20" s="3"/>
      <c r="K20" s="4"/>
    </row>
    <row r="21" spans="1:11" ht="15" customHeight="1" x14ac:dyDescent="0.35">
      <c r="A21" s="4"/>
      <c r="B21" s="4"/>
      <c r="C21" s="33"/>
      <c r="D21" s="4"/>
      <c r="E21" s="4"/>
      <c r="F21" s="4"/>
      <c r="G21" s="3" t="s">
        <v>41</v>
      </c>
      <c r="H21" s="4"/>
      <c r="I21" s="4"/>
      <c r="J21" s="4"/>
      <c r="K21" s="4"/>
    </row>
    <row r="22" spans="1:11" ht="12.75" customHeight="1" x14ac:dyDescent="0.3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ht="30" customHeight="1" x14ac:dyDescent="0.35">
      <c r="A23" s="3"/>
      <c r="B23" s="3"/>
      <c r="C23" s="3"/>
      <c r="D23" s="3"/>
      <c r="E23" s="3"/>
      <c r="F23" s="3"/>
      <c r="G23" s="3" t="s">
        <v>42</v>
      </c>
      <c r="H23" s="3"/>
      <c r="I23" s="3"/>
      <c r="J23" s="3"/>
      <c r="K23" s="4"/>
    </row>
    <row r="24" spans="1:11" ht="12.75" customHeight="1" x14ac:dyDescent="0.35">
      <c r="A24" s="3"/>
      <c r="B24" s="3"/>
      <c r="C24" s="3"/>
      <c r="D24" s="3"/>
      <c r="E24" s="3"/>
      <c r="F24" s="3"/>
      <c r="G24" s="3"/>
      <c r="H24" s="75" t="s">
        <v>43</v>
      </c>
      <c r="I24" s="75"/>
      <c r="J24" s="75"/>
      <c r="K24" s="4"/>
    </row>
    <row r="25" spans="1:11" ht="14.25" customHeight="1" x14ac:dyDescent="0.35">
      <c r="A25" s="3"/>
      <c r="B25" s="3"/>
      <c r="C25" s="3"/>
      <c r="D25" s="3"/>
      <c r="E25" s="3"/>
      <c r="F25" s="3"/>
      <c r="G25" s="3"/>
      <c r="H25" s="3" t="s">
        <v>44</v>
      </c>
      <c r="I25" s="3"/>
      <c r="J25" s="3"/>
      <c r="K25" s="4"/>
    </row>
    <row r="26" spans="1:11" s="36" customFormat="1" ht="13" x14ac:dyDescent="0.3">
      <c r="A26" s="34" t="s">
        <v>45</v>
      </c>
      <c r="B26" s="34"/>
      <c r="C26" s="34"/>
      <c r="D26" s="34"/>
      <c r="E26" s="34"/>
      <c r="F26" s="34"/>
      <c r="G26" s="34"/>
      <c r="H26" s="34"/>
      <c r="I26" s="34"/>
      <c r="J26" s="34"/>
      <c r="K26" s="35"/>
    </row>
    <row r="27" spans="1:11" s="36" customFormat="1" ht="13" x14ac:dyDescent="0.3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5"/>
    </row>
    <row r="28" spans="1:11" x14ac:dyDescent="0.3">
      <c r="A28" s="34"/>
      <c r="B28" s="3"/>
      <c r="C28" s="3"/>
      <c r="D28" s="3"/>
      <c r="E28" s="3"/>
      <c r="F28" s="3"/>
      <c r="G28" s="3"/>
      <c r="H28" s="3"/>
      <c r="I28" s="3"/>
      <c r="J28" s="3"/>
    </row>
  </sheetData>
  <mergeCells count="13">
    <mergeCell ref="H24:J24"/>
    <mergeCell ref="A9:B9"/>
    <mergeCell ref="C9:D9"/>
    <mergeCell ref="G9:J9"/>
    <mergeCell ref="B14:D14"/>
    <mergeCell ref="B17:D17"/>
    <mergeCell ref="F17:G17"/>
    <mergeCell ref="A7:K7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J14" sqref="J14"/>
    </sheetView>
  </sheetViews>
  <sheetFormatPr defaultRowHeight="14" x14ac:dyDescent="0.3"/>
  <cols>
    <col min="1" max="1" width="9.1796875" style="1"/>
    <col min="2" max="2" width="15.7265625" style="1" customWidth="1"/>
    <col min="3" max="3" width="12.26953125" style="1" customWidth="1"/>
    <col min="4" max="4" width="12.1796875" style="1" customWidth="1"/>
    <col min="5" max="5" width="11" style="1" customWidth="1"/>
    <col min="6" max="6" width="15.7265625" style="1" customWidth="1"/>
    <col min="7" max="7" width="12.453125" style="1" customWidth="1"/>
    <col min="8" max="8" width="13.269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7" width="9.1796875" style="1"/>
    <col min="258" max="258" width="15.7265625" style="1" customWidth="1"/>
    <col min="259" max="259" width="12.26953125" style="1" customWidth="1"/>
    <col min="260" max="260" width="12.1796875" style="1" customWidth="1"/>
    <col min="261" max="261" width="11" style="1" customWidth="1"/>
    <col min="262" max="262" width="15.7265625" style="1" customWidth="1"/>
    <col min="263" max="263" width="12.453125" style="1" customWidth="1"/>
    <col min="264" max="264" width="13.269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3" width="9.1796875" style="1"/>
    <col min="514" max="514" width="15.7265625" style="1" customWidth="1"/>
    <col min="515" max="515" width="12.26953125" style="1" customWidth="1"/>
    <col min="516" max="516" width="12.1796875" style="1" customWidth="1"/>
    <col min="517" max="517" width="11" style="1" customWidth="1"/>
    <col min="518" max="518" width="15.7265625" style="1" customWidth="1"/>
    <col min="519" max="519" width="12.453125" style="1" customWidth="1"/>
    <col min="520" max="520" width="13.269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9" width="9.1796875" style="1"/>
    <col min="770" max="770" width="15.7265625" style="1" customWidth="1"/>
    <col min="771" max="771" width="12.26953125" style="1" customWidth="1"/>
    <col min="772" max="772" width="12.1796875" style="1" customWidth="1"/>
    <col min="773" max="773" width="11" style="1" customWidth="1"/>
    <col min="774" max="774" width="15.7265625" style="1" customWidth="1"/>
    <col min="775" max="775" width="12.453125" style="1" customWidth="1"/>
    <col min="776" max="776" width="13.269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5" width="9.1796875" style="1"/>
    <col min="1026" max="1026" width="15.7265625" style="1" customWidth="1"/>
    <col min="1027" max="1027" width="12.26953125" style="1" customWidth="1"/>
    <col min="1028" max="1028" width="12.1796875" style="1" customWidth="1"/>
    <col min="1029" max="1029" width="11" style="1" customWidth="1"/>
    <col min="1030" max="1030" width="15.7265625" style="1" customWidth="1"/>
    <col min="1031" max="1031" width="12.453125" style="1" customWidth="1"/>
    <col min="1032" max="1032" width="13.269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1" width="9.1796875" style="1"/>
    <col min="1282" max="1282" width="15.7265625" style="1" customWidth="1"/>
    <col min="1283" max="1283" width="12.26953125" style="1" customWidth="1"/>
    <col min="1284" max="1284" width="12.1796875" style="1" customWidth="1"/>
    <col min="1285" max="1285" width="11" style="1" customWidth="1"/>
    <col min="1286" max="1286" width="15.7265625" style="1" customWidth="1"/>
    <col min="1287" max="1287" width="12.453125" style="1" customWidth="1"/>
    <col min="1288" max="1288" width="13.269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7" width="9.1796875" style="1"/>
    <col min="1538" max="1538" width="15.7265625" style="1" customWidth="1"/>
    <col min="1539" max="1539" width="12.26953125" style="1" customWidth="1"/>
    <col min="1540" max="1540" width="12.1796875" style="1" customWidth="1"/>
    <col min="1541" max="1541" width="11" style="1" customWidth="1"/>
    <col min="1542" max="1542" width="15.7265625" style="1" customWidth="1"/>
    <col min="1543" max="1543" width="12.453125" style="1" customWidth="1"/>
    <col min="1544" max="1544" width="13.269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3" width="9.1796875" style="1"/>
    <col min="1794" max="1794" width="15.7265625" style="1" customWidth="1"/>
    <col min="1795" max="1795" width="12.26953125" style="1" customWidth="1"/>
    <col min="1796" max="1796" width="12.1796875" style="1" customWidth="1"/>
    <col min="1797" max="1797" width="11" style="1" customWidth="1"/>
    <col min="1798" max="1798" width="15.7265625" style="1" customWidth="1"/>
    <col min="1799" max="1799" width="12.453125" style="1" customWidth="1"/>
    <col min="1800" max="1800" width="13.269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9" width="9.1796875" style="1"/>
    <col min="2050" max="2050" width="15.7265625" style="1" customWidth="1"/>
    <col min="2051" max="2051" width="12.26953125" style="1" customWidth="1"/>
    <col min="2052" max="2052" width="12.1796875" style="1" customWidth="1"/>
    <col min="2053" max="2053" width="11" style="1" customWidth="1"/>
    <col min="2054" max="2054" width="15.7265625" style="1" customWidth="1"/>
    <col min="2055" max="2055" width="12.453125" style="1" customWidth="1"/>
    <col min="2056" max="2056" width="13.269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5" width="9.1796875" style="1"/>
    <col min="2306" max="2306" width="15.7265625" style="1" customWidth="1"/>
    <col min="2307" max="2307" width="12.26953125" style="1" customWidth="1"/>
    <col min="2308" max="2308" width="12.1796875" style="1" customWidth="1"/>
    <col min="2309" max="2309" width="11" style="1" customWidth="1"/>
    <col min="2310" max="2310" width="15.7265625" style="1" customWidth="1"/>
    <col min="2311" max="2311" width="12.453125" style="1" customWidth="1"/>
    <col min="2312" max="2312" width="13.269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1" width="9.1796875" style="1"/>
    <col min="2562" max="2562" width="15.7265625" style="1" customWidth="1"/>
    <col min="2563" max="2563" width="12.26953125" style="1" customWidth="1"/>
    <col min="2564" max="2564" width="12.1796875" style="1" customWidth="1"/>
    <col min="2565" max="2565" width="11" style="1" customWidth="1"/>
    <col min="2566" max="2566" width="15.7265625" style="1" customWidth="1"/>
    <col min="2567" max="2567" width="12.453125" style="1" customWidth="1"/>
    <col min="2568" max="2568" width="13.269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7" width="9.1796875" style="1"/>
    <col min="2818" max="2818" width="15.7265625" style="1" customWidth="1"/>
    <col min="2819" max="2819" width="12.26953125" style="1" customWidth="1"/>
    <col min="2820" max="2820" width="12.1796875" style="1" customWidth="1"/>
    <col min="2821" max="2821" width="11" style="1" customWidth="1"/>
    <col min="2822" max="2822" width="15.7265625" style="1" customWidth="1"/>
    <col min="2823" max="2823" width="12.453125" style="1" customWidth="1"/>
    <col min="2824" max="2824" width="13.269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3" width="9.1796875" style="1"/>
    <col min="3074" max="3074" width="15.7265625" style="1" customWidth="1"/>
    <col min="3075" max="3075" width="12.26953125" style="1" customWidth="1"/>
    <col min="3076" max="3076" width="12.1796875" style="1" customWidth="1"/>
    <col min="3077" max="3077" width="11" style="1" customWidth="1"/>
    <col min="3078" max="3078" width="15.7265625" style="1" customWidth="1"/>
    <col min="3079" max="3079" width="12.453125" style="1" customWidth="1"/>
    <col min="3080" max="3080" width="13.269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9" width="9.1796875" style="1"/>
    <col min="3330" max="3330" width="15.7265625" style="1" customWidth="1"/>
    <col min="3331" max="3331" width="12.26953125" style="1" customWidth="1"/>
    <col min="3332" max="3332" width="12.1796875" style="1" customWidth="1"/>
    <col min="3333" max="3333" width="11" style="1" customWidth="1"/>
    <col min="3334" max="3334" width="15.7265625" style="1" customWidth="1"/>
    <col min="3335" max="3335" width="12.453125" style="1" customWidth="1"/>
    <col min="3336" max="3336" width="13.269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5" width="9.1796875" style="1"/>
    <col min="3586" max="3586" width="15.7265625" style="1" customWidth="1"/>
    <col min="3587" max="3587" width="12.26953125" style="1" customWidth="1"/>
    <col min="3588" max="3588" width="12.1796875" style="1" customWidth="1"/>
    <col min="3589" max="3589" width="11" style="1" customWidth="1"/>
    <col min="3590" max="3590" width="15.7265625" style="1" customWidth="1"/>
    <col min="3591" max="3591" width="12.453125" style="1" customWidth="1"/>
    <col min="3592" max="3592" width="13.269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1" width="9.1796875" style="1"/>
    <col min="3842" max="3842" width="15.7265625" style="1" customWidth="1"/>
    <col min="3843" max="3843" width="12.26953125" style="1" customWidth="1"/>
    <col min="3844" max="3844" width="12.1796875" style="1" customWidth="1"/>
    <col min="3845" max="3845" width="11" style="1" customWidth="1"/>
    <col min="3846" max="3846" width="15.7265625" style="1" customWidth="1"/>
    <col min="3847" max="3847" width="12.453125" style="1" customWidth="1"/>
    <col min="3848" max="3848" width="13.269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7" width="9.1796875" style="1"/>
    <col min="4098" max="4098" width="15.7265625" style="1" customWidth="1"/>
    <col min="4099" max="4099" width="12.26953125" style="1" customWidth="1"/>
    <col min="4100" max="4100" width="12.1796875" style="1" customWidth="1"/>
    <col min="4101" max="4101" width="11" style="1" customWidth="1"/>
    <col min="4102" max="4102" width="15.7265625" style="1" customWidth="1"/>
    <col min="4103" max="4103" width="12.453125" style="1" customWidth="1"/>
    <col min="4104" max="4104" width="13.269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3" width="9.1796875" style="1"/>
    <col min="4354" max="4354" width="15.7265625" style="1" customWidth="1"/>
    <col min="4355" max="4355" width="12.26953125" style="1" customWidth="1"/>
    <col min="4356" max="4356" width="12.1796875" style="1" customWidth="1"/>
    <col min="4357" max="4357" width="11" style="1" customWidth="1"/>
    <col min="4358" max="4358" width="15.7265625" style="1" customWidth="1"/>
    <col min="4359" max="4359" width="12.453125" style="1" customWidth="1"/>
    <col min="4360" max="4360" width="13.269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9" width="9.1796875" style="1"/>
    <col min="4610" max="4610" width="15.7265625" style="1" customWidth="1"/>
    <col min="4611" max="4611" width="12.26953125" style="1" customWidth="1"/>
    <col min="4612" max="4612" width="12.1796875" style="1" customWidth="1"/>
    <col min="4613" max="4613" width="11" style="1" customWidth="1"/>
    <col min="4614" max="4614" width="15.7265625" style="1" customWidth="1"/>
    <col min="4615" max="4615" width="12.453125" style="1" customWidth="1"/>
    <col min="4616" max="4616" width="13.269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5" width="9.1796875" style="1"/>
    <col min="4866" max="4866" width="15.7265625" style="1" customWidth="1"/>
    <col min="4867" max="4867" width="12.26953125" style="1" customWidth="1"/>
    <col min="4868" max="4868" width="12.1796875" style="1" customWidth="1"/>
    <col min="4869" max="4869" width="11" style="1" customWidth="1"/>
    <col min="4870" max="4870" width="15.7265625" style="1" customWidth="1"/>
    <col min="4871" max="4871" width="12.453125" style="1" customWidth="1"/>
    <col min="4872" max="4872" width="13.269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1" width="9.1796875" style="1"/>
    <col min="5122" max="5122" width="15.7265625" style="1" customWidth="1"/>
    <col min="5123" max="5123" width="12.26953125" style="1" customWidth="1"/>
    <col min="5124" max="5124" width="12.1796875" style="1" customWidth="1"/>
    <col min="5125" max="5125" width="11" style="1" customWidth="1"/>
    <col min="5126" max="5126" width="15.7265625" style="1" customWidth="1"/>
    <col min="5127" max="5127" width="12.453125" style="1" customWidth="1"/>
    <col min="5128" max="5128" width="13.269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7" width="9.1796875" style="1"/>
    <col min="5378" max="5378" width="15.7265625" style="1" customWidth="1"/>
    <col min="5379" max="5379" width="12.26953125" style="1" customWidth="1"/>
    <col min="5380" max="5380" width="12.1796875" style="1" customWidth="1"/>
    <col min="5381" max="5381" width="11" style="1" customWidth="1"/>
    <col min="5382" max="5382" width="15.7265625" style="1" customWidth="1"/>
    <col min="5383" max="5383" width="12.453125" style="1" customWidth="1"/>
    <col min="5384" max="5384" width="13.269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3" width="9.1796875" style="1"/>
    <col min="5634" max="5634" width="15.7265625" style="1" customWidth="1"/>
    <col min="5635" max="5635" width="12.26953125" style="1" customWidth="1"/>
    <col min="5636" max="5636" width="12.1796875" style="1" customWidth="1"/>
    <col min="5637" max="5637" width="11" style="1" customWidth="1"/>
    <col min="5638" max="5638" width="15.7265625" style="1" customWidth="1"/>
    <col min="5639" max="5639" width="12.453125" style="1" customWidth="1"/>
    <col min="5640" max="5640" width="13.269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9" width="9.1796875" style="1"/>
    <col min="5890" max="5890" width="15.7265625" style="1" customWidth="1"/>
    <col min="5891" max="5891" width="12.26953125" style="1" customWidth="1"/>
    <col min="5892" max="5892" width="12.1796875" style="1" customWidth="1"/>
    <col min="5893" max="5893" width="11" style="1" customWidth="1"/>
    <col min="5894" max="5894" width="15.7265625" style="1" customWidth="1"/>
    <col min="5895" max="5895" width="12.453125" style="1" customWidth="1"/>
    <col min="5896" max="5896" width="13.269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5" width="9.1796875" style="1"/>
    <col min="6146" max="6146" width="15.7265625" style="1" customWidth="1"/>
    <col min="6147" max="6147" width="12.26953125" style="1" customWidth="1"/>
    <col min="6148" max="6148" width="12.1796875" style="1" customWidth="1"/>
    <col min="6149" max="6149" width="11" style="1" customWidth="1"/>
    <col min="6150" max="6150" width="15.7265625" style="1" customWidth="1"/>
    <col min="6151" max="6151" width="12.453125" style="1" customWidth="1"/>
    <col min="6152" max="6152" width="13.269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1" width="9.1796875" style="1"/>
    <col min="6402" max="6402" width="15.7265625" style="1" customWidth="1"/>
    <col min="6403" max="6403" width="12.26953125" style="1" customWidth="1"/>
    <col min="6404" max="6404" width="12.1796875" style="1" customWidth="1"/>
    <col min="6405" max="6405" width="11" style="1" customWidth="1"/>
    <col min="6406" max="6406" width="15.7265625" style="1" customWidth="1"/>
    <col min="6407" max="6407" width="12.453125" style="1" customWidth="1"/>
    <col min="6408" max="6408" width="13.269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7" width="9.1796875" style="1"/>
    <col min="6658" max="6658" width="15.7265625" style="1" customWidth="1"/>
    <col min="6659" max="6659" width="12.26953125" style="1" customWidth="1"/>
    <col min="6660" max="6660" width="12.1796875" style="1" customWidth="1"/>
    <col min="6661" max="6661" width="11" style="1" customWidth="1"/>
    <col min="6662" max="6662" width="15.7265625" style="1" customWidth="1"/>
    <col min="6663" max="6663" width="12.453125" style="1" customWidth="1"/>
    <col min="6664" max="6664" width="13.269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3" width="9.1796875" style="1"/>
    <col min="6914" max="6914" width="15.7265625" style="1" customWidth="1"/>
    <col min="6915" max="6915" width="12.26953125" style="1" customWidth="1"/>
    <col min="6916" max="6916" width="12.1796875" style="1" customWidth="1"/>
    <col min="6917" max="6917" width="11" style="1" customWidth="1"/>
    <col min="6918" max="6918" width="15.7265625" style="1" customWidth="1"/>
    <col min="6919" max="6919" width="12.453125" style="1" customWidth="1"/>
    <col min="6920" max="6920" width="13.269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9" width="9.1796875" style="1"/>
    <col min="7170" max="7170" width="15.7265625" style="1" customWidth="1"/>
    <col min="7171" max="7171" width="12.26953125" style="1" customWidth="1"/>
    <col min="7172" max="7172" width="12.1796875" style="1" customWidth="1"/>
    <col min="7173" max="7173" width="11" style="1" customWidth="1"/>
    <col min="7174" max="7174" width="15.7265625" style="1" customWidth="1"/>
    <col min="7175" max="7175" width="12.453125" style="1" customWidth="1"/>
    <col min="7176" max="7176" width="13.269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5" width="9.1796875" style="1"/>
    <col min="7426" max="7426" width="15.7265625" style="1" customWidth="1"/>
    <col min="7427" max="7427" width="12.26953125" style="1" customWidth="1"/>
    <col min="7428" max="7428" width="12.1796875" style="1" customWidth="1"/>
    <col min="7429" max="7429" width="11" style="1" customWidth="1"/>
    <col min="7430" max="7430" width="15.7265625" style="1" customWidth="1"/>
    <col min="7431" max="7431" width="12.453125" style="1" customWidth="1"/>
    <col min="7432" max="7432" width="13.269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1" width="9.1796875" style="1"/>
    <col min="7682" max="7682" width="15.7265625" style="1" customWidth="1"/>
    <col min="7683" max="7683" width="12.26953125" style="1" customWidth="1"/>
    <col min="7684" max="7684" width="12.1796875" style="1" customWidth="1"/>
    <col min="7685" max="7685" width="11" style="1" customWidth="1"/>
    <col min="7686" max="7686" width="15.7265625" style="1" customWidth="1"/>
    <col min="7687" max="7687" width="12.453125" style="1" customWidth="1"/>
    <col min="7688" max="7688" width="13.269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7" width="9.1796875" style="1"/>
    <col min="7938" max="7938" width="15.7265625" style="1" customWidth="1"/>
    <col min="7939" max="7939" width="12.26953125" style="1" customWidth="1"/>
    <col min="7940" max="7940" width="12.1796875" style="1" customWidth="1"/>
    <col min="7941" max="7941" width="11" style="1" customWidth="1"/>
    <col min="7942" max="7942" width="15.7265625" style="1" customWidth="1"/>
    <col min="7943" max="7943" width="12.453125" style="1" customWidth="1"/>
    <col min="7944" max="7944" width="13.269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3" width="9.1796875" style="1"/>
    <col min="8194" max="8194" width="15.7265625" style="1" customWidth="1"/>
    <col min="8195" max="8195" width="12.26953125" style="1" customWidth="1"/>
    <col min="8196" max="8196" width="12.1796875" style="1" customWidth="1"/>
    <col min="8197" max="8197" width="11" style="1" customWidth="1"/>
    <col min="8198" max="8198" width="15.7265625" style="1" customWidth="1"/>
    <col min="8199" max="8199" width="12.453125" style="1" customWidth="1"/>
    <col min="8200" max="8200" width="13.269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9" width="9.1796875" style="1"/>
    <col min="8450" max="8450" width="15.7265625" style="1" customWidth="1"/>
    <col min="8451" max="8451" width="12.26953125" style="1" customWidth="1"/>
    <col min="8452" max="8452" width="12.1796875" style="1" customWidth="1"/>
    <col min="8453" max="8453" width="11" style="1" customWidth="1"/>
    <col min="8454" max="8454" width="15.7265625" style="1" customWidth="1"/>
    <col min="8455" max="8455" width="12.453125" style="1" customWidth="1"/>
    <col min="8456" max="8456" width="13.269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5" width="9.1796875" style="1"/>
    <col min="8706" max="8706" width="15.7265625" style="1" customWidth="1"/>
    <col min="8707" max="8707" width="12.26953125" style="1" customWidth="1"/>
    <col min="8708" max="8708" width="12.1796875" style="1" customWidth="1"/>
    <col min="8709" max="8709" width="11" style="1" customWidth="1"/>
    <col min="8710" max="8710" width="15.7265625" style="1" customWidth="1"/>
    <col min="8711" max="8711" width="12.453125" style="1" customWidth="1"/>
    <col min="8712" max="8712" width="13.269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1" width="9.1796875" style="1"/>
    <col min="8962" max="8962" width="15.7265625" style="1" customWidth="1"/>
    <col min="8963" max="8963" width="12.26953125" style="1" customWidth="1"/>
    <col min="8964" max="8964" width="12.1796875" style="1" customWidth="1"/>
    <col min="8965" max="8965" width="11" style="1" customWidth="1"/>
    <col min="8966" max="8966" width="15.7265625" style="1" customWidth="1"/>
    <col min="8967" max="8967" width="12.453125" style="1" customWidth="1"/>
    <col min="8968" max="8968" width="13.269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7" width="9.1796875" style="1"/>
    <col min="9218" max="9218" width="15.7265625" style="1" customWidth="1"/>
    <col min="9219" max="9219" width="12.26953125" style="1" customWidth="1"/>
    <col min="9220" max="9220" width="12.1796875" style="1" customWidth="1"/>
    <col min="9221" max="9221" width="11" style="1" customWidth="1"/>
    <col min="9222" max="9222" width="15.7265625" style="1" customWidth="1"/>
    <col min="9223" max="9223" width="12.453125" style="1" customWidth="1"/>
    <col min="9224" max="9224" width="13.269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3" width="9.1796875" style="1"/>
    <col min="9474" max="9474" width="15.7265625" style="1" customWidth="1"/>
    <col min="9475" max="9475" width="12.26953125" style="1" customWidth="1"/>
    <col min="9476" max="9476" width="12.1796875" style="1" customWidth="1"/>
    <col min="9477" max="9477" width="11" style="1" customWidth="1"/>
    <col min="9478" max="9478" width="15.7265625" style="1" customWidth="1"/>
    <col min="9479" max="9479" width="12.453125" style="1" customWidth="1"/>
    <col min="9480" max="9480" width="13.269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9" width="9.1796875" style="1"/>
    <col min="9730" max="9730" width="15.7265625" style="1" customWidth="1"/>
    <col min="9731" max="9731" width="12.26953125" style="1" customWidth="1"/>
    <col min="9732" max="9732" width="12.1796875" style="1" customWidth="1"/>
    <col min="9733" max="9733" width="11" style="1" customWidth="1"/>
    <col min="9734" max="9734" width="15.7265625" style="1" customWidth="1"/>
    <col min="9735" max="9735" width="12.453125" style="1" customWidth="1"/>
    <col min="9736" max="9736" width="13.269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5" width="9.1796875" style="1"/>
    <col min="9986" max="9986" width="15.7265625" style="1" customWidth="1"/>
    <col min="9987" max="9987" width="12.26953125" style="1" customWidth="1"/>
    <col min="9988" max="9988" width="12.1796875" style="1" customWidth="1"/>
    <col min="9989" max="9989" width="11" style="1" customWidth="1"/>
    <col min="9990" max="9990" width="15.7265625" style="1" customWidth="1"/>
    <col min="9991" max="9991" width="12.453125" style="1" customWidth="1"/>
    <col min="9992" max="9992" width="13.269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1" width="9.1796875" style="1"/>
    <col min="10242" max="10242" width="15.7265625" style="1" customWidth="1"/>
    <col min="10243" max="10243" width="12.26953125" style="1" customWidth="1"/>
    <col min="10244" max="10244" width="12.1796875" style="1" customWidth="1"/>
    <col min="10245" max="10245" width="11" style="1" customWidth="1"/>
    <col min="10246" max="10246" width="15.7265625" style="1" customWidth="1"/>
    <col min="10247" max="10247" width="12.453125" style="1" customWidth="1"/>
    <col min="10248" max="10248" width="13.269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7" width="9.1796875" style="1"/>
    <col min="10498" max="10498" width="15.7265625" style="1" customWidth="1"/>
    <col min="10499" max="10499" width="12.26953125" style="1" customWidth="1"/>
    <col min="10500" max="10500" width="12.1796875" style="1" customWidth="1"/>
    <col min="10501" max="10501" width="11" style="1" customWidth="1"/>
    <col min="10502" max="10502" width="15.7265625" style="1" customWidth="1"/>
    <col min="10503" max="10503" width="12.453125" style="1" customWidth="1"/>
    <col min="10504" max="10504" width="13.269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3" width="9.1796875" style="1"/>
    <col min="10754" max="10754" width="15.7265625" style="1" customWidth="1"/>
    <col min="10755" max="10755" width="12.26953125" style="1" customWidth="1"/>
    <col min="10756" max="10756" width="12.1796875" style="1" customWidth="1"/>
    <col min="10757" max="10757" width="11" style="1" customWidth="1"/>
    <col min="10758" max="10758" width="15.7265625" style="1" customWidth="1"/>
    <col min="10759" max="10759" width="12.453125" style="1" customWidth="1"/>
    <col min="10760" max="10760" width="13.269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9" width="9.1796875" style="1"/>
    <col min="11010" max="11010" width="15.7265625" style="1" customWidth="1"/>
    <col min="11011" max="11011" width="12.26953125" style="1" customWidth="1"/>
    <col min="11012" max="11012" width="12.1796875" style="1" customWidth="1"/>
    <col min="11013" max="11013" width="11" style="1" customWidth="1"/>
    <col min="11014" max="11014" width="15.7265625" style="1" customWidth="1"/>
    <col min="11015" max="11015" width="12.453125" style="1" customWidth="1"/>
    <col min="11016" max="11016" width="13.269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5" width="9.1796875" style="1"/>
    <col min="11266" max="11266" width="15.7265625" style="1" customWidth="1"/>
    <col min="11267" max="11267" width="12.26953125" style="1" customWidth="1"/>
    <col min="11268" max="11268" width="12.1796875" style="1" customWidth="1"/>
    <col min="11269" max="11269" width="11" style="1" customWidth="1"/>
    <col min="11270" max="11270" width="15.7265625" style="1" customWidth="1"/>
    <col min="11271" max="11271" width="12.453125" style="1" customWidth="1"/>
    <col min="11272" max="11272" width="13.269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1" width="9.1796875" style="1"/>
    <col min="11522" max="11522" width="15.7265625" style="1" customWidth="1"/>
    <col min="11523" max="11523" width="12.26953125" style="1" customWidth="1"/>
    <col min="11524" max="11524" width="12.1796875" style="1" customWidth="1"/>
    <col min="11525" max="11525" width="11" style="1" customWidth="1"/>
    <col min="11526" max="11526" width="15.7265625" style="1" customWidth="1"/>
    <col min="11527" max="11527" width="12.453125" style="1" customWidth="1"/>
    <col min="11528" max="11528" width="13.269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7" width="9.1796875" style="1"/>
    <col min="11778" max="11778" width="15.7265625" style="1" customWidth="1"/>
    <col min="11779" max="11779" width="12.26953125" style="1" customWidth="1"/>
    <col min="11780" max="11780" width="12.1796875" style="1" customWidth="1"/>
    <col min="11781" max="11781" width="11" style="1" customWidth="1"/>
    <col min="11782" max="11782" width="15.7265625" style="1" customWidth="1"/>
    <col min="11783" max="11783" width="12.453125" style="1" customWidth="1"/>
    <col min="11784" max="11784" width="13.269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3" width="9.1796875" style="1"/>
    <col min="12034" max="12034" width="15.7265625" style="1" customWidth="1"/>
    <col min="12035" max="12035" width="12.26953125" style="1" customWidth="1"/>
    <col min="12036" max="12036" width="12.1796875" style="1" customWidth="1"/>
    <col min="12037" max="12037" width="11" style="1" customWidth="1"/>
    <col min="12038" max="12038" width="15.7265625" style="1" customWidth="1"/>
    <col min="12039" max="12039" width="12.453125" style="1" customWidth="1"/>
    <col min="12040" max="12040" width="13.269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9" width="9.1796875" style="1"/>
    <col min="12290" max="12290" width="15.7265625" style="1" customWidth="1"/>
    <col min="12291" max="12291" width="12.26953125" style="1" customWidth="1"/>
    <col min="12292" max="12292" width="12.1796875" style="1" customWidth="1"/>
    <col min="12293" max="12293" width="11" style="1" customWidth="1"/>
    <col min="12294" max="12294" width="15.7265625" style="1" customWidth="1"/>
    <col min="12295" max="12295" width="12.453125" style="1" customWidth="1"/>
    <col min="12296" max="12296" width="13.269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5" width="9.1796875" style="1"/>
    <col min="12546" max="12546" width="15.7265625" style="1" customWidth="1"/>
    <col min="12547" max="12547" width="12.26953125" style="1" customWidth="1"/>
    <col min="12548" max="12548" width="12.1796875" style="1" customWidth="1"/>
    <col min="12549" max="12549" width="11" style="1" customWidth="1"/>
    <col min="12550" max="12550" width="15.7265625" style="1" customWidth="1"/>
    <col min="12551" max="12551" width="12.453125" style="1" customWidth="1"/>
    <col min="12552" max="12552" width="13.269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1" width="9.1796875" style="1"/>
    <col min="12802" max="12802" width="15.7265625" style="1" customWidth="1"/>
    <col min="12803" max="12803" width="12.26953125" style="1" customWidth="1"/>
    <col min="12804" max="12804" width="12.1796875" style="1" customWidth="1"/>
    <col min="12805" max="12805" width="11" style="1" customWidth="1"/>
    <col min="12806" max="12806" width="15.7265625" style="1" customWidth="1"/>
    <col min="12807" max="12807" width="12.453125" style="1" customWidth="1"/>
    <col min="12808" max="12808" width="13.269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7" width="9.1796875" style="1"/>
    <col min="13058" max="13058" width="15.7265625" style="1" customWidth="1"/>
    <col min="13059" max="13059" width="12.26953125" style="1" customWidth="1"/>
    <col min="13060" max="13060" width="12.1796875" style="1" customWidth="1"/>
    <col min="13061" max="13061" width="11" style="1" customWidth="1"/>
    <col min="13062" max="13062" width="15.7265625" style="1" customWidth="1"/>
    <col min="13063" max="13063" width="12.453125" style="1" customWidth="1"/>
    <col min="13064" max="13064" width="13.269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3" width="9.1796875" style="1"/>
    <col min="13314" max="13314" width="15.7265625" style="1" customWidth="1"/>
    <col min="13315" max="13315" width="12.26953125" style="1" customWidth="1"/>
    <col min="13316" max="13316" width="12.1796875" style="1" customWidth="1"/>
    <col min="13317" max="13317" width="11" style="1" customWidth="1"/>
    <col min="13318" max="13318" width="15.7265625" style="1" customWidth="1"/>
    <col min="13319" max="13319" width="12.453125" style="1" customWidth="1"/>
    <col min="13320" max="13320" width="13.269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9" width="9.1796875" style="1"/>
    <col min="13570" max="13570" width="15.7265625" style="1" customWidth="1"/>
    <col min="13571" max="13571" width="12.26953125" style="1" customWidth="1"/>
    <col min="13572" max="13572" width="12.1796875" style="1" customWidth="1"/>
    <col min="13573" max="13573" width="11" style="1" customWidth="1"/>
    <col min="13574" max="13574" width="15.7265625" style="1" customWidth="1"/>
    <col min="13575" max="13575" width="12.453125" style="1" customWidth="1"/>
    <col min="13576" max="13576" width="13.269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5" width="9.1796875" style="1"/>
    <col min="13826" max="13826" width="15.7265625" style="1" customWidth="1"/>
    <col min="13827" max="13827" width="12.26953125" style="1" customWidth="1"/>
    <col min="13828" max="13828" width="12.1796875" style="1" customWidth="1"/>
    <col min="13829" max="13829" width="11" style="1" customWidth="1"/>
    <col min="13830" max="13830" width="15.7265625" style="1" customWidth="1"/>
    <col min="13831" max="13831" width="12.453125" style="1" customWidth="1"/>
    <col min="13832" max="13832" width="13.269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1" width="9.1796875" style="1"/>
    <col min="14082" max="14082" width="15.7265625" style="1" customWidth="1"/>
    <col min="14083" max="14083" width="12.26953125" style="1" customWidth="1"/>
    <col min="14084" max="14084" width="12.1796875" style="1" customWidth="1"/>
    <col min="14085" max="14085" width="11" style="1" customWidth="1"/>
    <col min="14086" max="14086" width="15.7265625" style="1" customWidth="1"/>
    <col min="14087" max="14087" width="12.453125" style="1" customWidth="1"/>
    <col min="14088" max="14088" width="13.269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7" width="9.1796875" style="1"/>
    <col min="14338" max="14338" width="15.7265625" style="1" customWidth="1"/>
    <col min="14339" max="14339" width="12.26953125" style="1" customWidth="1"/>
    <col min="14340" max="14340" width="12.1796875" style="1" customWidth="1"/>
    <col min="14341" max="14341" width="11" style="1" customWidth="1"/>
    <col min="14342" max="14342" width="15.7265625" style="1" customWidth="1"/>
    <col min="14343" max="14343" width="12.453125" style="1" customWidth="1"/>
    <col min="14344" max="14344" width="13.269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3" width="9.1796875" style="1"/>
    <col min="14594" max="14594" width="15.7265625" style="1" customWidth="1"/>
    <col min="14595" max="14595" width="12.26953125" style="1" customWidth="1"/>
    <col min="14596" max="14596" width="12.1796875" style="1" customWidth="1"/>
    <col min="14597" max="14597" width="11" style="1" customWidth="1"/>
    <col min="14598" max="14598" width="15.7265625" style="1" customWidth="1"/>
    <col min="14599" max="14599" width="12.453125" style="1" customWidth="1"/>
    <col min="14600" max="14600" width="13.269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9" width="9.1796875" style="1"/>
    <col min="14850" max="14850" width="15.7265625" style="1" customWidth="1"/>
    <col min="14851" max="14851" width="12.26953125" style="1" customWidth="1"/>
    <col min="14852" max="14852" width="12.1796875" style="1" customWidth="1"/>
    <col min="14853" max="14853" width="11" style="1" customWidth="1"/>
    <col min="14854" max="14854" width="15.7265625" style="1" customWidth="1"/>
    <col min="14855" max="14855" width="12.453125" style="1" customWidth="1"/>
    <col min="14856" max="14856" width="13.269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5" width="9.1796875" style="1"/>
    <col min="15106" max="15106" width="15.7265625" style="1" customWidth="1"/>
    <col min="15107" max="15107" width="12.26953125" style="1" customWidth="1"/>
    <col min="15108" max="15108" width="12.1796875" style="1" customWidth="1"/>
    <col min="15109" max="15109" width="11" style="1" customWidth="1"/>
    <col min="15110" max="15110" width="15.7265625" style="1" customWidth="1"/>
    <col min="15111" max="15111" width="12.453125" style="1" customWidth="1"/>
    <col min="15112" max="15112" width="13.269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1" width="9.1796875" style="1"/>
    <col min="15362" max="15362" width="15.7265625" style="1" customWidth="1"/>
    <col min="15363" max="15363" width="12.26953125" style="1" customWidth="1"/>
    <col min="15364" max="15364" width="12.1796875" style="1" customWidth="1"/>
    <col min="15365" max="15365" width="11" style="1" customWidth="1"/>
    <col min="15366" max="15366" width="15.7265625" style="1" customWidth="1"/>
    <col min="15367" max="15367" width="12.453125" style="1" customWidth="1"/>
    <col min="15368" max="15368" width="13.269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7" width="9.1796875" style="1"/>
    <col min="15618" max="15618" width="15.7265625" style="1" customWidth="1"/>
    <col min="15619" max="15619" width="12.26953125" style="1" customWidth="1"/>
    <col min="15620" max="15620" width="12.1796875" style="1" customWidth="1"/>
    <col min="15621" max="15621" width="11" style="1" customWidth="1"/>
    <col min="15622" max="15622" width="15.7265625" style="1" customWidth="1"/>
    <col min="15623" max="15623" width="12.453125" style="1" customWidth="1"/>
    <col min="15624" max="15624" width="13.269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3" width="9.1796875" style="1"/>
    <col min="15874" max="15874" width="15.7265625" style="1" customWidth="1"/>
    <col min="15875" max="15875" width="12.26953125" style="1" customWidth="1"/>
    <col min="15876" max="15876" width="12.1796875" style="1" customWidth="1"/>
    <col min="15877" max="15877" width="11" style="1" customWidth="1"/>
    <col min="15878" max="15878" width="15.7265625" style="1" customWidth="1"/>
    <col min="15879" max="15879" width="12.453125" style="1" customWidth="1"/>
    <col min="15880" max="15880" width="13.269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9" width="9.1796875" style="1"/>
    <col min="16130" max="16130" width="15.7265625" style="1" customWidth="1"/>
    <col min="16131" max="16131" width="12.26953125" style="1" customWidth="1"/>
    <col min="16132" max="16132" width="12.1796875" style="1" customWidth="1"/>
    <col min="16133" max="16133" width="11" style="1" customWidth="1"/>
    <col min="16134" max="16134" width="15.7265625" style="1" customWidth="1"/>
    <col min="16135" max="16135" width="12.453125" style="1" customWidth="1"/>
    <col min="16136" max="16136" width="13.269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3" x14ac:dyDescent="0.3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3" x14ac:dyDescent="0.3">
      <c r="A3" s="7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3" x14ac:dyDescent="0.3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3" x14ac:dyDescent="0.3">
      <c r="A5" s="74" t="s">
        <v>46</v>
      </c>
      <c r="B5" s="74"/>
      <c r="C5" s="74"/>
      <c r="D5" s="74"/>
      <c r="E5" s="74"/>
      <c r="F5" s="74"/>
      <c r="G5" s="74"/>
      <c r="H5" s="74"/>
      <c r="I5" s="74"/>
      <c r="J5" s="74"/>
      <c r="K5" s="74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84" t="s">
        <v>74</v>
      </c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13" ht="14.5" x14ac:dyDescent="0.35">
      <c r="A8" s="5" t="s">
        <v>6</v>
      </c>
      <c r="B8" s="6"/>
      <c r="C8" s="5" t="s">
        <v>75</v>
      </c>
      <c r="D8" s="6"/>
      <c r="E8" s="5" t="s">
        <v>8</v>
      </c>
      <c r="F8" s="7" t="s">
        <v>76</v>
      </c>
      <c r="G8" s="8"/>
      <c r="H8" s="9"/>
      <c r="I8" s="9"/>
      <c r="J8" s="5" t="s">
        <v>9</v>
      </c>
      <c r="K8" s="7" t="s">
        <v>77</v>
      </c>
    </row>
    <row r="9" spans="1:13" ht="24.75" customHeight="1" x14ac:dyDescent="0.35">
      <c r="A9" s="76" t="s">
        <v>10</v>
      </c>
      <c r="B9" s="76"/>
      <c r="C9" s="77" t="s">
        <v>78</v>
      </c>
      <c r="D9" s="78"/>
      <c r="E9" s="10" t="s">
        <v>12</v>
      </c>
      <c r="F9" s="11"/>
      <c r="G9" s="79" t="s">
        <v>79</v>
      </c>
      <c r="H9" s="80"/>
      <c r="I9" s="80"/>
      <c r="J9" s="81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28" x14ac:dyDescent="0.3">
      <c r="A12" s="15">
        <v>1</v>
      </c>
      <c r="B12" s="16" t="s">
        <v>36</v>
      </c>
      <c r="C12" s="15">
        <v>472300000</v>
      </c>
      <c r="D12" s="17">
        <v>4261010.4000000004</v>
      </c>
      <c r="E12" s="18">
        <v>2.0609999999999999</v>
      </c>
      <c r="F12" s="17">
        <f>(C12*0.5)/12</f>
        <v>19679166.666666668</v>
      </c>
      <c r="G12" s="17">
        <f>D12*E12</f>
        <v>8781942.4343999997</v>
      </c>
      <c r="H12" s="17">
        <f>G12*(1/100)</f>
        <v>87819.424343999999</v>
      </c>
      <c r="I12" s="17">
        <f>G12-H12</f>
        <v>8694123.0100560002</v>
      </c>
      <c r="J12" s="17">
        <f>F12+I12</f>
        <v>28373289.676722668</v>
      </c>
      <c r="K12" s="17">
        <f>F12+G12</f>
        <v>28461109.101066668</v>
      </c>
    </row>
    <row r="13" spans="1:13" ht="14.5" x14ac:dyDescent="0.35">
      <c r="A13" s="19"/>
      <c r="B13" s="3"/>
      <c r="C13" s="3"/>
      <c r="D13" s="20"/>
      <c r="E13" s="3"/>
      <c r="F13" s="21"/>
      <c r="G13" s="22"/>
      <c r="H13" s="22"/>
      <c r="I13" s="21"/>
      <c r="J13" s="23"/>
      <c r="K13" s="4"/>
      <c r="M13" s="18"/>
    </row>
    <row r="14" spans="1:13" ht="21.75" customHeight="1" x14ac:dyDescent="0.35">
      <c r="A14" s="19"/>
      <c r="B14" s="82" t="s">
        <v>37</v>
      </c>
      <c r="C14" s="82"/>
      <c r="D14" s="82"/>
      <c r="E14" s="24"/>
      <c r="F14" s="25">
        <f>ROUND(J12,0)</f>
        <v>28373290</v>
      </c>
      <c r="G14" s="26"/>
      <c r="H14" s="27"/>
      <c r="I14" s="28"/>
      <c r="J14" s="29"/>
      <c r="K14" s="4"/>
    </row>
    <row r="15" spans="1:13" ht="16.5" customHeight="1" x14ac:dyDescent="0.35">
      <c r="A15" s="19"/>
      <c r="B15" s="3"/>
      <c r="C15" s="30"/>
      <c r="D15" s="30"/>
      <c r="E15" s="30"/>
      <c r="F15" s="27" t="s">
        <v>80</v>
      </c>
      <c r="G15" s="27"/>
      <c r="H15" s="27"/>
      <c r="I15" s="28"/>
      <c r="J15" s="29"/>
      <c r="K15" s="4"/>
    </row>
    <row r="16" spans="1:13" ht="11.25" customHeight="1" x14ac:dyDescent="0.35">
      <c r="A16" s="19"/>
      <c r="B16" s="3"/>
      <c r="C16" s="3"/>
      <c r="D16" s="3"/>
      <c r="E16" s="31"/>
      <c r="F16" s="28"/>
      <c r="G16" s="27"/>
      <c r="H16" s="27"/>
      <c r="I16" s="28"/>
      <c r="J16" s="29"/>
      <c r="K16" s="4"/>
    </row>
    <row r="17" spans="1:11" ht="19.5" customHeight="1" x14ac:dyDescent="0.35">
      <c r="A17" s="19"/>
      <c r="B17" s="82" t="s">
        <v>39</v>
      </c>
      <c r="C17" s="82"/>
      <c r="D17" s="82"/>
      <c r="E17" s="24"/>
      <c r="F17" s="83">
        <f>ROUND(K12,0)</f>
        <v>28461109</v>
      </c>
      <c r="G17" s="83"/>
      <c r="H17" s="27"/>
      <c r="I17" s="28"/>
      <c r="J17" s="29"/>
      <c r="K17" s="4"/>
    </row>
    <row r="18" spans="1:11" ht="16.5" customHeight="1" x14ac:dyDescent="0.35">
      <c r="A18" s="19"/>
      <c r="B18" s="3"/>
      <c r="C18" s="3"/>
      <c r="D18" s="20"/>
      <c r="E18" s="3"/>
      <c r="F18" s="27" t="s">
        <v>81</v>
      </c>
      <c r="G18" s="27"/>
      <c r="H18" s="27"/>
      <c r="I18" s="28"/>
      <c r="J18" s="29"/>
      <c r="K18" s="4"/>
    </row>
    <row r="19" spans="1:11" ht="7.5" customHeight="1" x14ac:dyDescent="0.35">
      <c r="A19" s="19"/>
      <c r="B19" s="3"/>
      <c r="C19" s="3"/>
      <c r="D19" s="20"/>
      <c r="E19" s="3"/>
      <c r="F19" s="32"/>
      <c r="G19" s="22"/>
      <c r="H19" s="22"/>
      <c r="I19" s="21"/>
      <c r="J19" s="23"/>
      <c r="K19" s="4"/>
    </row>
    <row r="20" spans="1:11" ht="4.5" customHeight="1" x14ac:dyDescent="0.35">
      <c r="A20" s="31"/>
      <c r="B20" s="3"/>
      <c r="C20" s="3"/>
      <c r="D20" s="3"/>
      <c r="E20" s="3"/>
      <c r="F20" s="3"/>
      <c r="G20" s="4"/>
      <c r="H20" s="4"/>
      <c r="I20" s="4"/>
      <c r="J20" s="3"/>
      <c r="K20" s="4"/>
    </row>
    <row r="21" spans="1:11" ht="15" customHeight="1" x14ac:dyDescent="0.35">
      <c r="A21" s="4"/>
      <c r="B21" s="4"/>
      <c r="C21" s="33"/>
      <c r="D21" s="4"/>
      <c r="E21" s="4"/>
      <c r="F21" s="4"/>
      <c r="G21" s="3" t="s">
        <v>41</v>
      </c>
      <c r="H21" s="4"/>
      <c r="I21" s="4"/>
      <c r="J21" s="4"/>
      <c r="K21" s="4"/>
    </row>
    <row r="22" spans="1:11" ht="12.75" customHeight="1" x14ac:dyDescent="0.3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ht="30" customHeight="1" x14ac:dyDescent="0.35">
      <c r="A23" s="3"/>
      <c r="B23" s="3"/>
      <c r="C23" s="3"/>
      <c r="D23" s="3"/>
      <c r="E23" s="3"/>
      <c r="F23" s="3"/>
      <c r="G23" s="3" t="s">
        <v>42</v>
      </c>
      <c r="H23" s="3"/>
      <c r="I23" s="3"/>
      <c r="J23" s="3"/>
      <c r="K23" s="4"/>
    </row>
    <row r="24" spans="1:11" ht="12.75" customHeight="1" x14ac:dyDescent="0.35">
      <c r="A24" s="3"/>
      <c r="B24" s="3"/>
      <c r="C24" s="3"/>
      <c r="D24" s="3"/>
      <c r="E24" s="3"/>
      <c r="F24" s="3"/>
      <c r="G24" s="3"/>
      <c r="H24" s="75" t="s">
        <v>43</v>
      </c>
      <c r="I24" s="75"/>
      <c r="J24" s="75"/>
      <c r="K24" s="4"/>
    </row>
    <row r="25" spans="1:11" ht="14.25" customHeight="1" x14ac:dyDescent="0.35">
      <c r="A25" s="3"/>
      <c r="B25" s="3"/>
      <c r="C25" s="3"/>
      <c r="D25" s="3"/>
      <c r="E25" s="3"/>
      <c r="F25" s="3"/>
      <c r="G25" s="3"/>
      <c r="H25" s="3" t="s">
        <v>44</v>
      </c>
      <c r="I25" s="3"/>
      <c r="J25" s="3"/>
      <c r="K25" s="4"/>
    </row>
    <row r="26" spans="1:11" s="36" customFormat="1" ht="13" x14ac:dyDescent="0.3">
      <c r="A26" s="34" t="s">
        <v>82</v>
      </c>
      <c r="B26" s="34"/>
      <c r="C26" s="34"/>
      <c r="D26" s="34"/>
      <c r="E26" s="34"/>
      <c r="F26" s="34"/>
      <c r="G26" s="34"/>
      <c r="H26" s="34"/>
      <c r="I26" s="34"/>
      <c r="J26" s="34"/>
      <c r="K26" s="35"/>
    </row>
    <row r="27" spans="1:11" s="36" customFormat="1" ht="13" x14ac:dyDescent="0.3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5"/>
    </row>
    <row r="28" spans="1:11" x14ac:dyDescent="0.3">
      <c r="A28" s="34"/>
      <c r="B28" s="3"/>
      <c r="C28" s="3"/>
      <c r="D28" s="3"/>
      <c r="E28" s="3"/>
      <c r="F28" s="3"/>
      <c r="G28" s="3"/>
      <c r="H28" s="3"/>
      <c r="I28" s="3"/>
      <c r="J28" s="3"/>
    </row>
  </sheetData>
  <mergeCells count="13">
    <mergeCell ref="H24:J24"/>
    <mergeCell ref="A9:B9"/>
    <mergeCell ref="C9:D9"/>
    <mergeCell ref="G9:J9"/>
    <mergeCell ref="B14:D14"/>
    <mergeCell ref="B17:D17"/>
    <mergeCell ref="F17:G17"/>
    <mergeCell ref="A7:K7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H15" sqref="H15"/>
    </sheetView>
  </sheetViews>
  <sheetFormatPr defaultRowHeight="14" x14ac:dyDescent="0.3"/>
  <cols>
    <col min="1" max="1" width="9.1796875" style="1"/>
    <col min="2" max="2" width="15.7265625" style="1" customWidth="1"/>
    <col min="3" max="3" width="12.26953125" style="1" customWidth="1"/>
    <col min="4" max="4" width="12.1796875" style="1" customWidth="1"/>
    <col min="5" max="5" width="11" style="1" customWidth="1"/>
    <col min="6" max="6" width="15.7265625" style="1" customWidth="1"/>
    <col min="7" max="7" width="12.453125" style="1" customWidth="1"/>
    <col min="8" max="8" width="13.269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7" width="9.1796875" style="1"/>
    <col min="258" max="258" width="15.7265625" style="1" customWidth="1"/>
    <col min="259" max="259" width="12.26953125" style="1" customWidth="1"/>
    <col min="260" max="260" width="12.1796875" style="1" customWidth="1"/>
    <col min="261" max="261" width="11" style="1" customWidth="1"/>
    <col min="262" max="262" width="15.7265625" style="1" customWidth="1"/>
    <col min="263" max="263" width="12.453125" style="1" customWidth="1"/>
    <col min="264" max="264" width="13.269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3" width="9.1796875" style="1"/>
    <col min="514" max="514" width="15.7265625" style="1" customWidth="1"/>
    <col min="515" max="515" width="12.26953125" style="1" customWidth="1"/>
    <col min="516" max="516" width="12.1796875" style="1" customWidth="1"/>
    <col min="517" max="517" width="11" style="1" customWidth="1"/>
    <col min="518" max="518" width="15.7265625" style="1" customWidth="1"/>
    <col min="519" max="519" width="12.453125" style="1" customWidth="1"/>
    <col min="520" max="520" width="13.269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9" width="9.1796875" style="1"/>
    <col min="770" max="770" width="15.7265625" style="1" customWidth="1"/>
    <col min="771" max="771" width="12.26953125" style="1" customWidth="1"/>
    <col min="772" max="772" width="12.1796875" style="1" customWidth="1"/>
    <col min="773" max="773" width="11" style="1" customWidth="1"/>
    <col min="774" max="774" width="15.7265625" style="1" customWidth="1"/>
    <col min="775" max="775" width="12.453125" style="1" customWidth="1"/>
    <col min="776" max="776" width="13.269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5" width="9.1796875" style="1"/>
    <col min="1026" max="1026" width="15.7265625" style="1" customWidth="1"/>
    <col min="1027" max="1027" width="12.26953125" style="1" customWidth="1"/>
    <col min="1028" max="1028" width="12.1796875" style="1" customWidth="1"/>
    <col min="1029" max="1029" width="11" style="1" customWidth="1"/>
    <col min="1030" max="1030" width="15.7265625" style="1" customWidth="1"/>
    <col min="1031" max="1031" width="12.453125" style="1" customWidth="1"/>
    <col min="1032" max="1032" width="13.269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1" width="9.1796875" style="1"/>
    <col min="1282" max="1282" width="15.7265625" style="1" customWidth="1"/>
    <col min="1283" max="1283" width="12.26953125" style="1" customWidth="1"/>
    <col min="1284" max="1284" width="12.1796875" style="1" customWidth="1"/>
    <col min="1285" max="1285" width="11" style="1" customWidth="1"/>
    <col min="1286" max="1286" width="15.7265625" style="1" customWidth="1"/>
    <col min="1287" max="1287" width="12.453125" style="1" customWidth="1"/>
    <col min="1288" max="1288" width="13.269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7" width="9.1796875" style="1"/>
    <col min="1538" max="1538" width="15.7265625" style="1" customWidth="1"/>
    <col min="1539" max="1539" width="12.26953125" style="1" customWidth="1"/>
    <col min="1540" max="1540" width="12.1796875" style="1" customWidth="1"/>
    <col min="1541" max="1541" width="11" style="1" customWidth="1"/>
    <col min="1542" max="1542" width="15.7265625" style="1" customWidth="1"/>
    <col min="1543" max="1543" width="12.453125" style="1" customWidth="1"/>
    <col min="1544" max="1544" width="13.269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3" width="9.1796875" style="1"/>
    <col min="1794" max="1794" width="15.7265625" style="1" customWidth="1"/>
    <col min="1795" max="1795" width="12.26953125" style="1" customWidth="1"/>
    <col min="1796" max="1796" width="12.1796875" style="1" customWidth="1"/>
    <col min="1797" max="1797" width="11" style="1" customWidth="1"/>
    <col min="1798" max="1798" width="15.7265625" style="1" customWidth="1"/>
    <col min="1799" max="1799" width="12.453125" style="1" customWidth="1"/>
    <col min="1800" max="1800" width="13.269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9" width="9.1796875" style="1"/>
    <col min="2050" max="2050" width="15.7265625" style="1" customWidth="1"/>
    <col min="2051" max="2051" width="12.26953125" style="1" customWidth="1"/>
    <col min="2052" max="2052" width="12.1796875" style="1" customWidth="1"/>
    <col min="2053" max="2053" width="11" style="1" customWidth="1"/>
    <col min="2054" max="2054" width="15.7265625" style="1" customWidth="1"/>
    <col min="2055" max="2055" width="12.453125" style="1" customWidth="1"/>
    <col min="2056" max="2056" width="13.269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5" width="9.1796875" style="1"/>
    <col min="2306" max="2306" width="15.7265625" style="1" customWidth="1"/>
    <col min="2307" max="2307" width="12.26953125" style="1" customWidth="1"/>
    <col min="2308" max="2308" width="12.1796875" style="1" customWidth="1"/>
    <col min="2309" max="2309" width="11" style="1" customWidth="1"/>
    <col min="2310" max="2310" width="15.7265625" style="1" customWidth="1"/>
    <col min="2311" max="2311" width="12.453125" style="1" customWidth="1"/>
    <col min="2312" max="2312" width="13.269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1" width="9.1796875" style="1"/>
    <col min="2562" max="2562" width="15.7265625" style="1" customWidth="1"/>
    <col min="2563" max="2563" width="12.26953125" style="1" customWidth="1"/>
    <col min="2564" max="2564" width="12.1796875" style="1" customWidth="1"/>
    <col min="2565" max="2565" width="11" style="1" customWidth="1"/>
    <col min="2566" max="2566" width="15.7265625" style="1" customWidth="1"/>
    <col min="2567" max="2567" width="12.453125" style="1" customWidth="1"/>
    <col min="2568" max="2568" width="13.269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7" width="9.1796875" style="1"/>
    <col min="2818" max="2818" width="15.7265625" style="1" customWidth="1"/>
    <col min="2819" max="2819" width="12.26953125" style="1" customWidth="1"/>
    <col min="2820" max="2820" width="12.1796875" style="1" customWidth="1"/>
    <col min="2821" max="2821" width="11" style="1" customWidth="1"/>
    <col min="2822" max="2822" width="15.7265625" style="1" customWidth="1"/>
    <col min="2823" max="2823" width="12.453125" style="1" customWidth="1"/>
    <col min="2824" max="2824" width="13.269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3" width="9.1796875" style="1"/>
    <col min="3074" max="3074" width="15.7265625" style="1" customWidth="1"/>
    <col min="3075" max="3075" width="12.26953125" style="1" customWidth="1"/>
    <col min="3076" max="3076" width="12.1796875" style="1" customWidth="1"/>
    <col min="3077" max="3077" width="11" style="1" customWidth="1"/>
    <col min="3078" max="3078" width="15.7265625" style="1" customWidth="1"/>
    <col min="3079" max="3079" width="12.453125" style="1" customWidth="1"/>
    <col min="3080" max="3080" width="13.269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9" width="9.1796875" style="1"/>
    <col min="3330" max="3330" width="15.7265625" style="1" customWidth="1"/>
    <col min="3331" max="3331" width="12.26953125" style="1" customWidth="1"/>
    <col min="3332" max="3332" width="12.1796875" style="1" customWidth="1"/>
    <col min="3333" max="3333" width="11" style="1" customWidth="1"/>
    <col min="3334" max="3334" width="15.7265625" style="1" customWidth="1"/>
    <col min="3335" max="3335" width="12.453125" style="1" customWidth="1"/>
    <col min="3336" max="3336" width="13.269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5" width="9.1796875" style="1"/>
    <col min="3586" max="3586" width="15.7265625" style="1" customWidth="1"/>
    <col min="3587" max="3587" width="12.26953125" style="1" customWidth="1"/>
    <col min="3588" max="3588" width="12.1796875" style="1" customWidth="1"/>
    <col min="3589" max="3589" width="11" style="1" customWidth="1"/>
    <col min="3590" max="3590" width="15.7265625" style="1" customWidth="1"/>
    <col min="3591" max="3591" width="12.453125" style="1" customWidth="1"/>
    <col min="3592" max="3592" width="13.269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1" width="9.1796875" style="1"/>
    <col min="3842" max="3842" width="15.7265625" style="1" customWidth="1"/>
    <col min="3843" max="3843" width="12.26953125" style="1" customWidth="1"/>
    <col min="3844" max="3844" width="12.1796875" style="1" customWidth="1"/>
    <col min="3845" max="3845" width="11" style="1" customWidth="1"/>
    <col min="3846" max="3846" width="15.7265625" style="1" customWidth="1"/>
    <col min="3847" max="3847" width="12.453125" style="1" customWidth="1"/>
    <col min="3848" max="3848" width="13.269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7" width="9.1796875" style="1"/>
    <col min="4098" max="4098" width="15.7265625" style="1" customWidth="1"/>
    <col min="4099" max="4099" width="12.26953125" style="1" customWidth="1"/>
    <col min="4100" max="4100" width="12.1796875" style="1" customWidth="1"/>
    <col min="4101" max="4101" width="11" style="1" customWidth="1"/>
    <col min="4102" max="4102" width="15.7265625" style="1" customWidth="1"/>
    <col min="4103" max="4103" width="12.453125" style="1" customWidth="1"/>
    <col min="4104" max="4104" width="13.269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3" width="9.1796875" style="1"/>
    <col min="4354" max="4354" width="15.7265625" style="1" customWidth="1"/>
    <col min="4355" max="4355" width="12.26953125" style="1" customWidth="1"/>
    <col min="4356" max="4356" width="12.1796875" style="1" customWidth="1"/>
    <col min="4357" max="4357" width="11" style="1" customWidth="1"/>
    <col min="4358" max="4358" width="15.7265625" style="1" customWidth="1"/>
    <col min="4359" max="4359" width="12.453125" style="1" customWidth="1"/>
    <col min="4360" max="4360" width="13.269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9" width="9.1796875" style="1"/>
    <col min="4610" max="4610" width="15.7265625" style="1" customWidth="1"/>
    <col min="4611" max="4611" width="12.26953125" style="1" customWidth="1"/>
    <col min="4612" max="4612" width="12.1796875" style="1" customWidth="1"/>
    <col min="4613" max="4613" width="11" style="1" customWidth="1"/>
    <col min="4614" max="4614" width="15.7265625" style="1" customWidth="1"/>
    <col min="4615" max="4615" width="12.453125" style="1" customWidth="1"/>
    <col min="4616" max="4616" width="13.269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5" width="9.1796875" style="1"/>
    <col min="4866" max="4866" width="15.7265625" style="1" customWidth="1"/>
    <col min="4867" max="4867" width="12.26953125" style="1" customWidth="1"/>
    <col min="4868" max="4868" width="12.1796875" style="1" customWidth="1"/>
    <col min="4869" max="4869" width="11" style="1" customWidth="1"/>
    <col min="4870" max="4870" width="15.7265625" style="1" customWidth="1"/>
    <col min="4871" max="4871" width="12.453125" style="1" customWidth="1"/>
    <col min="4872" max="4872" width="13.269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1" width="9.1796875" style="1"/>
    <col min="5122" max="5122" width="15.7265625" style="1" customWidth="1"/>
    <col min="5123" max="5123" width="12.26953125" style="1" customWidth="1"/>
    <col min="5124" max="5124" width="12.1796875" style="1" customWidth="1"/>
    <col min="5125" max="5125" width="11" style="1" customWidth="1"/>
    <col min="5126" max="5126" width="15.7265625" style="1" customWidth="1"/>
    <col min="5127" max="5127" width="12.453125" style="1" customWidth="1"/>
    <col min="5128" max="5128" width="13.269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7" width="9.1796875" style="1"/>
    <col min="5378" max="5378" width="15.7265625" style="1" customWidth="1"/>
    <col min="5379" max="5379" width="12.26953125" style="1" customWidth="1"/>
    <col min="5380" max="5380" width="12.1796875" style="1" customWidth="1"/>
    <col min="5381" max="5381" width="11" style="1" customWidth="1"/>
    <col min="5382" max="5382" width="15.7265625" style="1" customWidth="1"/>
    <col min="5383" max="5383" width="12.453125" style="1" customWidth="1"/>
    <col min="5384" max="5384" width="13.269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3" width="9.1796875" style="1"/>
    <col min="5634" max="5634" width="15.7265625" style="1" customWidth="1"/>
    <col min="5635" max="5635" width="12.26953125" style="1" customWidth="1"/>
    <col min="5636" max="5636" width="12.1796875" style="1" customWidth="1"/>
    <col min="5637" max="5637" width="11" style="1" customWidth="1"/>
    <col min="5638" max="5638" width="15.7265625" style="1" customWidth="1"/>
    <col min="5639" max="5639" width="12.453125" style="1" customWidth="1"/>
    <col min="5640" max="5640" width="13.269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9" width="9.1796875" style="1"/>
    <col min="5890" max="5890" width="15.7265625" style="1" customWidth="1"/>
    <col min="5891" max="5891" width="12.26953125" style="1" customWidth="1"/>
    <col min="5892" max="5892" width="12.1796875" style="1" customWidth="1"/>
    <col min="5893" max="5893" width="11" style="1" customWidth="1"/>
    <col min="5894" max="5894" width="15.7265625" style="1" customWidth="1"/>
    <col min="5895" max="5895" width="12.453125" style="1" customWidth="1"/>
    <col min="5896" max="5896" width="13.269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5" width="9.1796875" style="1"/>
    <col min="6146" max="6146" width="15.7265625" style="1" customWidth="1"/>
    <col min="6147" max="6147" width="12.26953125" style="1" customWidth="1"/>
    <col min="6148" max="6148" width="12.1796875" style="1" customWidth="1"/>
    <col min="6149" max="6149" width="11" style="1" customWidth="1"/>
    <col min="6150" max="6150" width="15.7265625" style="1" customWidth="1"/>
    <col min="6151" max="6151" width="12.453125" style="1" customWidth="1"/>
    <col min="6152" max="6152" width="13.269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1" width="9.1796875" style="1"/>
    <col min="6402" max="6402" width="15.7265625" style="1" customWidth="1"/>
    <col min="6403" max="6403" width="12.26953125" style="1" customWidth="1"/>
    <col min="6404" max="6404" width="12.1796875" style="1" customWidth="1"/>
    <col min="6405" max="6405" width="11" style="1" customWidth="1"/>
    <col min="6406" max="6406" width="15.7265625" style="1" customWidth="1"/>
    <col min="6407" max="6407" width="12.453125" style="1" customWidth="1"/>
    <col min="6408" max="6408" width="13.269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7" width="9.1796875" style="1"/>
    <col min="6658" max="6658" width="15.7265625" style="1" customWidth="1"/>
    <col min="6659" max="6659" width="12.26953125" style="1" customWidth="1"/>
    <col min="6660" max="6660" width="12.1796875" style="1" customWidth="1"/>
    <col min="6661" max="6661" width="11" style="1" customWidth="1"/>
    <col min="6662" max="6662" width="15.7265625" style="1" customWidth="1"/>
    <col min="6663" max="6663" width="12.453125" style="1" customWidth="1"/>
    <col min="6664" max="6664" width="13.269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3" width="9.1796875" style="1"/>
    <col min="6914" max="6914" width="15.7265625" style="1" customWidth="1"/>
    <col min="6915" max="6915" width="12.26953125" style="1" customWidth="1"/>
    <col min="6916" max="6916" width="12.1796875" style="1" customWidth="1"/>
    <col min="6917" max="6917" width="11" style="1" customWidth="1"/>
    <col min="6918" max="6918" width="15.7265625" style="1" customWidth="1"/>
    <col min="6919" max="6919" width="12.453125" style="1" customWidth="1"/>
    <col min="6920" max="6920" width="13.269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9" width="9.1796875" style="1"/>
    <col min="7170" max="7170" width="15.7265625" style="1" customWidth="1"/>
    <col min="7171" max="7171" width="12.26953125" style="1" customWidth="1"/>
    <col min="7172" max="7172" width="12.1796875" style="1" customWidth="1"/>
    <col min="7173" max="7173" width="11" style="1" customWidth="1"/>
    <col min="7174" max="7174" width="15.7265625" style="1" customWidth="1"/>
    <col min="7175" max="7175" width="12.453125" style="1" customWidth="1"/>
    <col min="7176" max="7176" width="13.269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5" width="9.1796875" style="1"/>
    <col min="7426" max="7426" width="15.7265625" style="1" customWidth="1"/>
    <col min="7427" max="7427" width="12.26953125" style="1" customWidth="1"/>
    <col min="7428" max="7428" width="12.1796875" style="1" customWidth="1"/>
    <col min="7429" max="7429" width="11" style="1" customWidth="1"/>
    <col min="7430" max="7430" width="15.7265625" style="1" customWidth="1"/>
    <col min="7431" max="7431" width="12.453125" style="1" customWidth="1"/>
    <col min="7432" max="7432" width="13.269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1" width="9.1796875" style="1"/>
    <col min="7682" max="7682" width="15.7265625" style="1" customWidth="1"/>
    <col min="7683" max="7683" width="12.26953125" style="1" customWidth="1"/>
    <col min="7684" max="7684" width="12.1796875" style="1" customWidth="1"/>
    <col min="7685" max="7685" width="11" style="1" customWidth="1"/>
    <col min="7686" max="7686" width="15.7265625" style="1" customWidth="1"/>
    <col min="7687" max="7687" width="12.453125" style="1" customWidth="1"/>
    <col min="7688" max="7688" width="13.269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7" width="9.1796875" style="1"/>
    <col min="7938" max="7938" width="15.7265625" style="1" customWidth="1"/>
    <col min="7939" max="7939" width="12.26953125" style="1" customWidth="1"/>
    <col min="7940" max="7940" width="12.1796875" style="1" customWidth="1"/>
    <col min="7941" max="7941" width="11" style="1" customWidth="1"/>
    <col min="7942" max="7942" width="15.7265625" style="1" customWidth="1"/>
    <col min="7943" max="7943" width="12.453125" style="1" customWidth="1"/>
    <col min="7944" max="7944" width="13.269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3" width="9.1796875" style="1"/>
    <col min="8194" max="8194" width="15.7265625" style="1" customWidth="1"/>
    <col min="8195" max="8195" width="12.26953125" style="1" customWidth="1"/>
    <col min="8196" max="8196" width="12.1796875" style="1" customWidth="1"/>
    <col min="8197" max="8197" width="11" style="1" customWidth="1"/>
    <col min="8198" max="8198" width="15.7265625" style="1" customWidth="1"/>
    <col min="8199" max="8199" width="12.453125" style="1" customWidth="1"/>
    <col min="8200" max="8200" width="13.269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9" width="9.1796875" style="1"/>
    <col min="8450" max="8450" width="15.7265625" style="1" customWidth="1"/>
    <col min="8451" max="8451" width="12.26953125" style="1" customWidth="1"/>
    <col min="8452" max="8452" width="12.1796875" style="1" customWidth="1"/>
    <col min="8453" max="8453" width="11" style="1" customWidth="1"/>
    <col min="8454" max="8454" width="15.7265625" style="1" customWidth="1"/>
    <col min="8455" max="8455" width="12.453125" style="1" customWidth="1"/>
    <col min="8456" max="8456" width="13.269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5" width="9.1796875" style="1"/>
    <col min="8706" max="8706" width="15.7265625" style="1" customWidth="1"/>
    <col min="8707" max="8707" width="12.26953125" style="1" customWidth="1"/>
    <col min="8708" max="8708" width="12.1796875" style="1" customWidth="1"/>
    <col min="8709" max="8709" width="11" style="1" customWidth="1"/>
    <col min="8710" max="8710" width="15.7265625" style="1" customWidth="1"/>
    <col min="8711" max="8711" width="12.453125" style="1" customWidth="1"/>
    <col min="8712" max="8712" width="13.269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1" width="9.1796875" style="1"/>
    <col min="8962" max="8962" width="15.7265625" style="1" customWidth="1"/>
    <col min="8963" max="8963" width="12.26953125" style="1" customWidth="1"/>
    <col min="8964" max="8964" width="12.1796875" style="1" customWidth="1"/>
    <col min="8965" max="8965" width="11" style="1" customWidth="1"/>
    <col min="8966" max="8966" width="15.7265625" style="1" customWidth="1"/>
    <col min="8967" max="8967" width="12.453125" style="1" customWidth="1"/>
    <col min="8968" max="8968" width="13.269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7" width="9.1796875" style="1"/>
    <col min="9218" max="9218" width="15.7265625" style="1" customWidth="1"/>
    <col min="9219" max="9219" width="12.26953125" style="1" customWidth="1"/>
    <col min="9220" max="9220" width="12.1796875" style="1" customWidth="1"/>
    <col min="9221" max="9221" width="11" style="1" customWidth="1"/>
    <col min="9222" max="9222" width="15.7265625" style="1" customWidth="1"/>
    <col min="9223" max="9223" width="12.453125" style="1" customWidth="1"/>
    <col min="9224" max="9224" width="13.269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3" width="9.1796875" style="1"/>
    <col min="9474" max="9474" width="15.7265625" style="1" customWidth="1"/>
    <col min="9475" max="9475" width="12.26953125" style="1" customWidth="1"/>
    <col min="9476" max="9476" width="12.1796875" style="1" customWidth="1"/>
    <col min="9477" max="9477" width="11" style="1" customWidth="1"/>
    <col min="9478" max="9478" width="15.7265625" style="1" customWidth="1"/>
    <col min="9479" max="9479" width="12.453125" style="1" customWidth="1"/>
    <col min="9480" max="9480" width="13.269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9" width="9.1796875" style="1"/>
    <col min="9730" max="9730" width="15.7265625" style="1" customWidth="1"/>
    <col min="9731" max="9731" width="12.26953125" style="1" customWidth="1"/>
    <col min="9732" max="9732" width="12.1796875" style="1" customWidth="1"/>
    <col min="9733" max="9733" width="11" style="1" customWidth="1"/>
    <col min="9734" max="9734" width="15.7265625" style="1" customWidth="1"/>
    <col min="9735" max="9735" width="12.453125" style="1" customWidth="1"/>
    <col min="9736" max="9736" width="13.269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5" width="9.1796875" style="1"/>
    <col min="9986" max="9986" width="15.7265625" style="1" customWidth="1"/>
    <col min="9987" max="9987" width="12.26953125" style="1" customWidth="1"/>
    <col min="9988" max="9988" width="12.1796875" style="1" customWidth="1"/>
    <col min="9989" max="9989" width="11" style="1" customWidth="1"/>
    <col min="9990" max="9990" width="15.7265625" style="1" customWidth="1"/>
    <col min="9991" max="9991" width="12.453125" style="1" customWidth="1"/>
    <col min="9992" max="9992" width="13.269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1" width="9.1796875" style="1"/>
    <col min="10242" max="10242" width="15.7265625" style="1" customWidth="1"/>
    <col min="10243" max="10243" width="12.26953125" style="1" customWidth="1"/>
    <col min="10244" max="10244" width="12.1796875" style="1" customWidth="1"/>
    <col min="10245" max="10245" width="11" style="1" customWidth="1"/>
    <col min="10246" max="10246" width="15.7265625" style="1" customWidth="1"/>
    <col min="10247" max="10247" width="12.453125" style="1" customWidth="1"/>
    <col min="10248" max="10248" width="13.269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7" width="9.1796875" style="1"/>
    <col min="10498" max="10498" width="15.7265625" style="1" customWidth="1"/>
    <col min="10499" max="10499" width="12.26953125" style="1" customWidth="1"/>
    <col min="10500" max="10500" width="12.1796875" style="1" customWidth="1"/>
    <col min="10501" max="10501" width="11" style="1" customWidth="1"/>
    <col min="10502" max="10502" width="15.7265625" style="1" customWidth="1"/>
    <col min="10503" max="10503" width="12.453125" style="1" customWidth="1"/>
    <col min="10504" max="10504" width="13.269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3" width="9.1796875" style="1"/>
    <col min="10754" max="10754" width="15.7265625" style="1" customWidth="1"/>
    <col min="10755" max="10755" width="12.26953125" style="1" customWidth="1"/>
    <col min="10756" max="10756" width="12.1796875" style="1" customWidth="1"/>
    <col min="10757" max="10757" width="11" style="1" customWidth="1"/>
    <col min="10758" max="10758" width="15.7265625" style="1" customWidth="1"/>
    <col min="10759" max="10759" width="12.453125" style="1" customWidth="1"/>
    <col min="10760" max="10760" width="13.269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9" width="9.1796875" style="1"/>
    <col min="11010" max="11010" width="15.7265625" style="1" customWidth="1"/>
    <col min="11011" max="11011" width="12.26953125" style="1" customWidth="1"/>
    <col min="11012" max="11012" width="12.1796875" style="1" customWidth="1"/>
    <col min="11013" max="11013" width="11" style="1" customWidth="1"/>
    <col min="11014" max="11014" width="15.7265625" style="1" customWidth="1"/>
    <col min="11015" max="11015" width="12.453125" style="1" customWidth="1"/>
    <col min="11016" max="11016" width="13.269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5" width="9.1796875" style="1"/>
    <col min="11266" max="11266" width="15.7265625" style="1" customWidth="1"/>
    <col min="11267" max="11267" width="12.26953125" style="1" customWidth="1"/>
    <col min="11268" max="11268" width="12.1796875" style="1" customWidth="1"/>
    <col min="11269" max="11269" width="11" style="1" customWidth="1"/>
    <col min="11270" max="11270" width="15.7265625" style="1" customWidth="1"/>
    <col min="11271" max="11271" width="12.453125" style="1" customWidth="1"/>
    <col min="11272" max="11272" width="13.269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1" width="9.1796875" style="1"/>
    <col min="11522" max="11522" width="15.7265625" style="1" customWidth="1"/>
    <col min="11523" max="11523" width="12.26953125" style="1" customWidth="1"/>
    <col min="11524" max="11524" width="12.1796875" style="1" customWidth="1"/>
    <col min="11525" max="11525" width="11" style="1" customWidth="1"/>
    <col min="11526" max="11526" width="15.7265625" style="1" customWidth="1"/>
    <col min="11527" max="11527" width="12.453125" style="1" customWidth="1"/>
    <col min="11528" max="11528" width="13.269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7" width="9.1796875" style="1"/>
    <col min="11778" max="11778" width="15.7265625" style="1" customWidth="1"/>
    <col min="11779" max="11779" width="12.26953125" style="1" customWidth="1"/>
    <col min="11780" max="11780" width="12.1796875" style="1" customWidth="1"/>
    <col min="11781" max="11781" width="11" style="1" customWidth="1"/>
    <col min="11782" max="11782" width="15.7265625" style="1" customWidth="1"/>
    <col min="11783" max="11783" width="12.453125" style="1" customWidth="1"/>
    <col min="11784" max="11784" width="13.269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3" width="9.1796875" style="1"/>
    <col min="12034" max="12034" width="15.7265625" style="1" customWidth="1"/>
    <col min="12035" max="12035" width="12.26953125" style="1" customWidth="1"/>
    <col min="12036" max="12036" width="12.1796875" style="1" customWidth="1"/>
    <col min="12037" max="12037" width="11" style="1" customWidth="1"/>
    <col min="12038" max="12038" width="15.7265625" style="1" customWidth="1"/>
    <col min="12039" max="12039" width="12.453125" style="1" customWidth="1"/>
    <col min="12040" max="12040" width="13.269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9" width="9.1796875" style="1"/>
    <col min="12290" max="12290" width="15.7265625" style="1" customWidth="1"/>
    <col min="12291" max="12291" width="12.26953125" style="1" customWidth="1"/>
    <col min="12292" max="12292" width="12.1796875" style="1" customWidth="1"/>
    <col min="12293" max="12293" width="11" style="1" customWidth="1"/>
    <col min="12294" max="12294" width="15.7265625" style="1" customWidth="1"/>
    <col min="12295" max="12295" width="12.453125" style="1" customWidth="1"/>
    <col min="12296" max="12296" width="13.269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5" width="9.1796875" style="1"/>
    <col min="12546" max="12546" width="15.7265625" style="1" customWidth="1"/>
    <col min="12547" max="12547" width="12.26953125" style="1" customWidth="1"/>
    <col min="12548" max="12548" width="12.1796875" style="1" customWidth="1"/>
    <col min="12549" max="12549" width="11" style="1" customWidth="1"/>
    <col min="12550" max="12550" width="15.7265625" style="1" customWidth="1"/>
    <col min="12551" max="12551" width="12.453125" style="1" customWidth="1"/>
    <col min="12552" max="12552" width="13.269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1" width="9.1796875" style="1"/>
    <col min="12802" max="12802" width="15.7265625" style="1" customWidth="1"/>
    <col min="12803" max="12803" width="12.26953125" style="1" customWidth="1"/>
    <col min="12804" max="12804" width="12.1796875" style="1" customWidth="1"/>
    <col min="12805" max="12805" width="11" style="1" customWidth="1"/>
    <col min="12806" max="12806" width="15.7265625" style="1" customWidth="1"/>
    <col min="12807" max="12807" width="12.453125" style="1" customWidth="1"/>
    <col min="12808" max="12808" width="13.269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7" width="9.1796875" style="1"/>
    <col min="13058" max="13058" width="15.7265625" style="1" customWidth="1"/>
    <col min="13059" max="13059" width="12.26953125" style="1" customWidth="1"/>
    <col min="13060" max="13060" width="12.1796875" style="1" customWidth="1"/>
    <col min="13061" max="13061" width="11" style="1" customWidth="1"/>
    <col min="13062" max="13062" width="15.7265625" style="1" customWidth="1"/>
    <col min="13063" max="13063" width="12.453125" style="1" customWidth="1"/>
    <col min="13064" max="13064" width="13.269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3" width="9.1796875" style="1"/>
    <col min="13314" max="13314" width="15.7265625" style="1" customWidth="1"/>
    <col min="13315" max="13315" width="12.26953125" style="1" customWidth="1"/>
    <col min="13316" max="13316" width="12.1796875" style="1" customWidth="1"/>
    <col min="13317" max="13317" width="11" style="1" customWidth="1"/>
    <col min="13318" max="13318" width="15.7265625" style="1" customWidth="1"/>
    <col min="13319" max="13319" width="12.453125" style="1" customWidth="1"/>
    <col min="13320" max="13320" width="13.269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9" width="9.1796875" style="1"/>
    <col min="13570" max="13570" width="15.7265625" style="1" customWidth="1"/>
    <col min="13571" max="13571" width="12.26953125" style="1" customWidth="1"/>
    <col min="13572" max="13572" width="12.1796875" style="1" customWidth="1"/>
    <col min="13573" max="13573" width="11" style="1" customWidth="1"/>
    <col min="13574" max="13574" width="15.7265625" style="1" customWidth="1"/>
    <col min="13575" max="13575" width="12.453125" style="1" customWidth="1"/>
    <col min="13576" max="13576" width="13.269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5" width="9.1796875" style="1"/>
    <col min="13826" max="13826" width="15.7265625" style="1" customWidth="1"/>
    <col min="13827" max="13827" width="12.26953125" style="1" customWidth="1"/>
    <col min="13828" max="13828" width="12.1796875" style="1" customWidth="1"/>
    <col min="13829" max="13829" width="11" style="1" customWidth="1"/>
    <col min="13830" max="13830" width="15.7265625" style="1" customWidth="1"/>
    <col min="13831" max="13831" width="12.453125" style="1" customWidth="1"/>
    <col min="13832" max="13832" width="13.269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1" width="9.1796875" style="1"/>
    <col min="14082" max="14082" width="15.7265625" style="1" customWidth="1"/>
    <col min="14083" max="14083" width="12.26953125" style="1" customWidth="1"/>
    <col min="14084" max="14084" width="12.1796875" style="1" customWidth="1"/>
    <col min="14085" max="14085" width="11" style="1" customWidth="1"/>
    <col min="14086" max="14086" width="15.7265625" style="1" customWidth="1"/>
    <col min="14087" max="14087" width="12.453125" style="1" customWidth="1"/>
    <col min="14088" max="14088" width="13.269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7" width="9.1796875" style="1"/>
    <col min="14338" max="14338" width="15.7265625" style="1" customWidth="1"/>
    <col min="14339" max="14339" width="12.26953125" style="1" customWidth="1"/>
    <col min="14340" max="14340" width="12.1796875" style="1" customWidth="1"/>
    <col min="14341" max="14341" width="11" style="1" customWidth="1"/>
    <col min="14342" max="14342" width="15.7265625" style="1" customWidth="1"/>
    <col min="14343" max="14343" width="12.453125" style="1" customWidth="1"/>
    <col min="14344" max="14344" width="13.269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3" width="9.1796875" style="1"/>
    <col min="14594" max="14594" width="15.7265625" style="1" customWidth="1"/>
    <col min="14595" max="14595" width="12.26953125" style="1" customWidth="1"/>
    <col min="14596" max="14596" width="12.1796875" style="1" customWidth="1"/>
    <col min="14597" max="14597" width="11" style="1" customWidth="1"/>
    <col min="14598" max="14598" width="15.7265625" style="1" customWidth="1"/>
    <col min="14599" max="14599" width="12.453125" style="1" customWidth="1"/>
    <col min="14600" max="14600" width="13.269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9" width="9.1796875" style="1"/>
    <col min="14850" max="14850" width="15.7265625" style="1" customWidth="1"/>
    <col min="14851" max="14851" width="12.26953125" style="1" customWidth="1"/>
    <col min="14852" max="14852" width="12.1796875" style="1" customWidth="1"/>
    <col min="14853" max="14853" width="11" style="1" customWidth="1"/>
    <col min="14854" max="14854" width="15.7265625" style="1" customWidth="1"/>
    <col min="14855" max="14855" width="12.453125" style="1" customWidth="1"/>
    <col min="14856" max="14856" width="13.269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5" width="9.1796875" style="1"/>
    <col min="15106" max="15106" width="15.7265625" style="1" customWidth="1"/>
    <col min="15107" max="15107" width="12.26953125" style="1" customWidth="1"/>
    <col min="15108" max="15108" width="12.1796875" style="1" customWidth="1"/>
    <col min="15109" max="15109" width="11" style="1" customWidth="1"/>
    <col min="15110" max="15110" width="15.7265625" style="1" customWidth="1"/>
    <col min="15111" max="15111" width="12.453125" style="1" customWidth="1"/>
    <col min="15112" max="15112" width="13.269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1" width="9.1796875" style="1"/>
    <col min="15362" max="15362" width="15.7265625" style="1" customWidth="1"/>
    <col min="15363" max="15363" width="12.26953125" style="1" customWidth="1"/>
    <col min="15364" max="15364" width="12.1796875" style="1" customWidth="1"/>
    <col min="15365" max="15365" width="11" style="1" customWidth="1"/>
    <col min="15366" max="15366" width="15.7265625" style="1" customWidth="1"/>
    <col min="15367" max="15367" width="12.453125" style="1" customWidth="1"/>
    <col min="15368" max="15368" width="13.269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7" width="9.1796875" style="1"/>
    <col min="15618" max="15618" width="15.7265625" style="1" customWidth="1"/>
    <col min="15619" max="15619" width="12.26953125" style="1" customWidth="1"/>
    <col min="15620" max="15620" width="12.1796875" style="1" customWidth="1"/>
    <col min="15621" max="15621" width="11" style="1" customWidth="1"/>
    <col min="15622" max="15622" width="15.7265625" style="1" customWidth="1"/>
    <col min="15623" max="15623" width="12.453125" style="1" customWidth="1"/>
    <col min="15624" max="15624" width="13.269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3" width="9.1796875" style="1"/>
    <col min="15874" max="15874" width="15.7265625" style="1" customWidth="1"/>
    <col min="15875" max="15875" width="12.26953125" style="1" customWidth="1"/>
    <col min="15876" max="15876" width="12.1796875" style="1" customWidth="1"/>
    <col min="15877" max="15877" width="11" style="1" customWidth="1"/>
    <col min="15878" max="15878" width="15.7265625" style="1" customWidth="1"/>
    <col min="15879" max="15879" width="12.453125" style="1" customWidth="1"/>
    <col min="15880" max="15880" width="13.269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9" width="9.1796875" style="1"/>
    <col min="16130" max="16130" width="15.7265625" style="1" customWidth="1"/>
    <col min="16131" max="16131" width="12.26953125" style="1" customWidth="1"/>
    <col min="16132" max="16132" width="12.1796875" style="1" customWidth="1"/>
    <col min="16133" max="16133" width="11" style="1" customWidth="1"/>
    <col min="16134" max="16134" width="15.7265625" style="1" customWidth="1"/>
    <col min="16135" max="16135" width="12.453125" style="1" customWidth="1"/>
    <col min="16136" max="16136" width="13.269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3" x14ac:dyDescent="0.3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3" x14ac:dyDescent="0.3">
      <c r="A3" s="7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3" x14ac:dyDescent="0.3">
      <c r="A4" s="73" t="s">
        <v>3</v>
      </c>
      <c r="B4" s="73"/>
      <c r="C4" s="73"/>
      <c r="D4" s="73"/>
      <c r="E4" s="73"/>
      <c r="F4" s="73"/>
      <c r="G4" s="73"/>
      <c r="H4" s="73"/>
      <c r="I4" s="73"/>
      <c r="J4" s="73"/>
      <c r="K4" s="73"/>
    </row>
    <row r="5" spans="1:13" x14ac:dyDescent="0.3">
      <c r="A5" s="74" t="s">
        <v>46</v>
      </c>
      <c r="B5" s="74"/>
      <c r="C5" s="74"/>
      <c r="D5" s="74"/>
      <c r="E5" s="74"/>
      <c r="F5" s="74"/>
      <c r="G5" s="74"/>
      <c r="H5" s="74"/>
      <c r="I5" s="74"/>
      <c r="J5" s="74"/>
      <c r="K5" s="74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84" t="s">
        <v>74</v>
      </c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13" ht="14.5" x14ac:dyDescent="0.35">
      <c r="A8" s="5" t="s">
        <v>6</v>
      </c>
      <c r="B8" s="6"/>
      <c r="C8" s="5" t="s">
        <v>83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3" ht="24.75" customHeight="1" x14ac:dyDescent="0.35">
      <c r="A9" s="76" t="s">
        <v>10</v>
      </c>
      <c r="B9" s="76"/>
      <c r="C9" s="77" t="s">
        <v>84</v>
      </c>
      <c r="D9" s="78"/>
      <c r="E9" s="10" t="s">
        <v>12</v>
      </c>
      <c r="F9" s="11"/>
      <c r="G9" s="79" t="s">
        <v>85</v>
      </c>
      <c r="H9" s="80"/>
      <c r="I9" s="80"/>
      <c r="J9" s="81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28" x14ac:dyDescent="0.3">
      <c r="A12" s="15">
        <v>1</v>
      </c>
      <c r="B12" s="16" t="s">
        <v>36</v>
      </c>
      <c r="C12" s="15">
        <v>472300000</v>
      </c>
      <c r="D12" s="17">
        <v>2650336.08</v>
      </c>
      <c r="E12" s="18">
        <v>2.0609999999999999</v>
      </c>
      <c r="F12" s="17">
        <f>(C12*0.5)/12</f>
        <v>19679166.666666668</v>
      </c>
      <c r="G12" s="17">
        <f>D12*E12</f>
        <v>5462342.6608800003</v>
      </c>
      <c r="H12" s="17">
        <f>G12*(1/100)</f>
        <v>54623.426608800008</v>
      </c>
      <c r="I12" s="17">
        <f>G12-H12</f>
        <v>5407719.2342712004</v>
      </c>
      <c r="J12" s="17">
        <f>F12+I12</f>
        <v>25086885.90093787</v>
      </c>
      <c r="K12" s="17">
        <f>F12+G12</f>
        <v>25141509.327546667</v>
      </c>
    </row>
    <row r="13" spans="1:13" ht="14.5" x14ac:dyDescent="0.35">
      <c r="A13" s="19"/>
      <c r="B13" s="3"/>
      <c r="C13" s="3"/>
      <c r="D13" s="20"/>
      <c r="E13" s="3"/>
      <c r="F13" s="21"/>
      <c r="G13" s="22"/>
      <c r="H13" s="22"/>
      <c r="I13" s="21"/>
      <c r="J13" s="23"/>
      <c r="K13" s="4"/>
      <c r="M13" s="18"/>
    </row>
    <row r="14" spans="1:13" ht="21.75" customHeight="1" x14ac:dyDescent="0.35">
      <c r="A14" s="19"/>
      <c r="B14" s="82" t="s">
        <v>37</v>
      </c>
      <c r="C14" s="82"/>
      <c r="D14" s="82"/>
      <c r="E14" s="24"/>
      <c r="F14" s="25">
        <f>ROUND(J12,0)</f>
        <v>25086886</v>
      </c>
      <c r="G14" s="26"/>
      <c r="H14" s="27"/>
      <c r="I14" s="28"/>
      <c r="J14" s="29"/>
      <c r="K14" s="4"/>
    </row>
    <row r="15" spans="1:13" ht="16.5" customHeight="1" x14ac:dyDescent="0.35">
      <c r="A15" s="19"/>
      <c r="B15" s="3"/>
      <c r="C15" s="30"/>
      <c r="D15" s="30"/>
      <c r="E15" s="30"/>
      <c r="F15" s="27" t="s">
        <v>86</v>
      </c>
      <c r="G15" s="27"/>
      <c r="H15" s="27"/>
      <c r="I15" s="28"/>
      <c r="J15" s="29"/>
      <c r="K15" s="4"/>
    </row>
    <row r="16" spans="1:13" ht="11.25" customHeight="1" x14ac:dyDescent="0.35">
      <c r="A16" s="19"/>
      <c r="B16" s="3"/>
      <c r="C16" s="3"/>
      <c r="D16" s="3"/>
      <c r="E16" s="31"/>
      <c r="F16" s="28"/>
      <c r="G16" s="27"/>
      <c r="H16" s="27"/>
      <c r="I16" s="28"/>
      <c r="J16" s="29"/>
      <c r="K16" s="4"/>
    </row>
    <row r="17" spans="1:11" ht="19.5" customHeight="1" x14ac:dyDescent="0.35">
      <c r="A17" s="19"/>
      <c r="B17" s="82" t="s">
        <v>39</v>
      </c>
      <c r="C17" s="82"/>
      <c r="D17" s="82"/>
      <c r="E17" s="24"/>
      <c r="F17" s="83">
        <f>ROUND(K12,0)</f>
        <v>25141509</v>
      </c>
      <c r="G17" s="83"/>
      <c r="H17" s="27"/>
      <c r="I17" s="28"/>
      <c r="J17" s="29"/>
      <c r="K17" s="4"/>
    </row>
    <row r="18" spans="1:11" ht="16.5" customHeight="1" x14ac:dyDescent="0.35">
      <c r="A18" s="19"/>
      <c r="B18" s="3"/>
      <c r="C18" s="3"/>
      <c r="D18" s="20"/>
      <c r="E18" s="3"/>
      <c r="F18" s="27" t="s">
        <v>87</v>
      </c>
      <c r="G18" s="27"/>
      <c r="H18" s="27"/>
      <c r="I18" s="28"/>
      <c r="J18" s="29"/>
      <c r="K18" s="4"/>
    </row>
    <row r="19" spans="1:11" ht="7.5" customHeight="1" x14ac:dyDescent="0.35">
      <c r="A19" s="19"/>
      <c r="B19" s="3"/>
      <c r="C19" s="3"/>
      <c r="D19" s="20"/>
      <c r="E19" s="3"/>
      <c r="F19" s="32"/>
      <c r="G19" s="22"/>
      <c r="H19" s="22"/>
      <c r="I19" s="21"/>
      <c r="J19" s="23"/>
      <c r="K19" s="4"/>
    </row>
    <row r="20" spans="1:11" ht="4.5" customHeight="1" x14ac:dyDescent="0.35">
      <c r="A20" s="31"/>
      <c r="B20" s="3"/>
      <c r="C20" s="3"/>
      <c r="D20" s="3"/>
      <c r="E20" s="3"/>
      <c r="F20" s="3"/>
      <c r="G20" s="4"/>
      <c r="H20" s="4"/>
      <c r="I20" s="4"/>
      <c r="J20" s="3"/>
      <c r="K20" s="4"/>
    </row>
    <row r="21" spans="1:11" ht="15" customHeight="1" x14ac:dyDescent="0.35">
      <c r="A21" s="4"/>
      <c r="B21" s="4"/>
      <c r="C21" s="33"/>
      <c r="D21" s="4"/>
      <c r="E21" s="4"/>
      <c r="F21" s="4"/>
      <c r="G21" s="3" t="s">
        <v>41</v>
      </c>
      <c r="H21" s="4"/>
      <c r="I21" s="4"/>
      <c r="J21" s="4"/>
      <c r="K21" s="4"/>
    </row>
    <row r="22" spans="1:11" ht="12.75" customHeight="1" x14ac:dyDescent="0.3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ht="30" customHeight="1" x14ac:dyDescent="0.35">
      <c r="A23" s="3"/>
      <c r="B23" s="3"/>
      <c r="C23" s="3"/>
      <c r="D23" s="3"/>
      <c r="E23" s="3"/>
      <c r="F23" s="3"/>
      <c r="G23" s="3" t="s">
        <v>42</v>
      </c>
      <c r="H23" s="3"/>
      <c r="I23" s="3"/>
      <c r="J23" s="3"/>
      <c r="K23" s="4"/>
    </row>
    <row r="24" spans="1:11" ht="12.75" customHeight="1" x14ac:dyDescent="0.35">
      <c r="A24" s="3"/>
      <c r="B24" s="3"/>
      <c r="C24" s="3"/>
      <c r="D24" s="3"/>
      <c r="E24" s="3"/>
      <c r="F24" s="3"/>
      <c r="G24" s="3"/>
      <c r="H24" s="75" t="s">
        <v>43</v>
      </c>
      <c r="I24" s="75"/>
      <c r="J24" s="75"/>
      <c r="K24" s="4"/>
    </row>
    <row r="25" spans="1:11" ht="14.25" customHeight="1" x14ac:dyDescent="0.35">
      <c r="A25" s="3"/>
      <c r="B25" s="3"/>
      <c r="C25" s="3"/>
      <c r="D25" s="3"/>
      <c r="E25" s="3"/>
      <c r="F25" s="3"/>
      <c r="G25" s="3"/>
      <c r="H25" s="3" t="s">
        <v>44</v>
      </c>
      <c r="I25" s="3"/>
      <c r="J25" s="3"/>
      <c r="K25" s="4"/>
    </row>
    <row r="26" spans="1:11" s="36" customFormat="1" ht="13" x14ac:dyDescent="0.3">
      <c r="A26" s="34" t="s">
        <v>82</v>
      </c>
      <c r="B26" s="34"/>
      <c r="C26" s="34"/>
      <c r="D26" s="34"/>
      <c r="E26" s="34"/>
      <c r="F26" s="34"/>
      <c r="G26" s="34"/>
      <c r="H26" s="34"/>
      <c r="I26" s="34"/>
      <c r="J26" s="34"/>
      <c r="K26" s="35"/>
    </row>
    <row r="27" spans="1:11" s="36" customFormat="1" ht="13" x14ac:dyDescent="0.3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5"/>
    </row>
    <row r="28" spans="1:11" x14ac:dyDescent="0.3">
      <c r="A28" s="34"/>
      <c r="B28" s="3"/>
      <c r="C28" s="3"/>
      <c r="D28" s="3"/>
      <c r="E28" s="3"/>
      <c r="F28" s="3"/>
      <c r="G28" s="3"/>
      <c r="H28" s="3"/>
      <c r="I28" s="3"/>
      <c r="J28" s="3"/>
    </row>
  </sheetData>
  <mergeCells count="13">
    <mergeCell ref="H24:J24"/>
    <mergeCell ref="A9:B9"/>
    <mergeCell ref="C9:D9"/>
    <mergeCell ref="G9:J9"/>
    <mergeCell ref="B14:D14"/>
    <mergeCell ref="B17:D17"/>
    <mergeCell ref="F17:G17"/>
    <mergeCell ref="A7:K7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Sheet1</vt:lpstr>
      <vt:lpstr>April,24</vt:lpstr>
      <vt:lpstr>May,24</vt:lpstr>
      <vt:lpstr>June, 24</vt:lpstr>
      <vt:lpstr>July, 24</vt:lpstr>
      <vt:lpstr>August, 24</vt:lpstr>
      <vt:lpstr>September,24</vt:lpstr>
      <vt:lpstr>October,24</vt:lpstr>
      <vt:lpstr>November, 24</vt:lpstr>
      <vt:lpstr>December, 24</vt:lpstr>
      <vt:lpstr>January,25</vt:lpstr>
      <vt:lpstr>February,25</vt:lpstr>
      <vt:lpstr>March, 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cegen</dc:creator>
  <cp:lastModifiedBy>ADMIN</cp:lastModifiedBy>
  <dcterms:created xsi:type="dcterms:W3CDTF">2015-06-05T18:17:20Z</dcterms:created>
  <dcterms:modified xsi:type="dcterms:W3CDTF">2025-11-09T09:46:56Z</dcterms:modified>
</cp:coreProperties>
</file>